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Motores" sheetId="1" r:id="rId1"/>
    <sheet name="JD-PQP20" sheetId="2" r:id="rId2"/>
    <sheet name="JD-PQP20-eco" sheetId="3" r:id="rId3"/>
  </sheets>
  <definedNames/>
  <calcPr fullCalcOnLoad="1"/>
</workbook>
</file>

<file path=xl/sharedStrings.xml><?xml version="1.0" encoding="utf-8"?>
<sst xmlns="http://schemas.openxmlformats.org/spreadsheetml/2006/main" count="111" uniqueCount="33">
  <si>
    <t>rev/min</t>
  </si>
  <si>
    <t>reserva par</t>
  </si>
  <si>
    <t>%</t>
  </si>
  <si>
    <t>Velocidad (km/h)</t>
  </si>
  <si>
    <t>B-4</t>
  </si>
  <si>
    <t>Fuerza</t>
  </si>
  <si>
    <t>0,85 Pmax</t>
  </si>
  <si>
    <t>daN</t>
  </si>
  <si>
    <t>kW</t>
  </si>
  <si>
    <t>reserva régimen</t>
  </si>
  <si>
    <t>Par máximo</t>
  </si>
  <si>
    <t>Pot_nom</t>
  </si>
  <si>
    <t>Relación</t>
  </si>
  <si>
    <t>Vel.max.</t>
  </si>
  <si>
    <t>km/h</t>
  </si>
  <si>
    <t>Reg.nom</t>
  </si>
  <si>
    <t>it / 2πR</t>
  </si>
  <si>
    <t>motor</t>
  </si>
  <si>
    <t>barra</t>
  </si>
  <si>
    <t>factor</t>
  </si>
  <si>
    <t>escalón</t>
  </si>
  <si>
    <t>Curvas características del motor y de tracción</t>
  </si>
  <si>
    <t>B-1</t>
  </si>
  <si>
    <t>B-2</t>
  </si>
  <si>
    <t>B-3</t>
  </si>
  <si>
    <t>C-1</t>
  </si>
  <si>
    <t>C-2</t>
  </si>
  <si>
    <t>JD 6830 P</t>
  </si>
  <si>
    <t>MF 6480 D6</t>
  </si>
  <si>
    <t>NH T6070</t>
  </si>
  <si>
    <t xml:space="preserve">Curvas características del motor </t>
  </si>
  <si>
    <t>Curvas características del motor</t>
  </si>
  <si>
    <t>NH T6070 G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</si>
</sst>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8.75"/>
      <name val="Arial"/>
      <family val="2"/>
    </font>
    <font>
      <sz val="11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8"/>
      <name val="Arial"/>
      <family val="2"/>
    </font>
    <font>
      <sz val="8.75"/>
      <name val="Arial"/>
      <family val="0"/>
    </font>
    <font>
      <b/>
      <sz val="9"/>
      <name val="Arial"/>
      <family val="2"/>
    </font>
    <font>
      <sz val="11.75"/>
      <name val="Arial"/>
      <family val="0"/>
    </font>
    <font>
      <b/>
      <sz val="10.75"/>
      <name val="Arial"/>
      <family val="0"/>
    </font>
    <font>
      <b/>
      <sz val="9.25"/>
      <name val="Arial"/>
      <family val="2"/>
    </font>
    <font>
      <sz val="10.75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b/>
      <sz val="11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168" fontId="0" fillId="0" borderId="12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2" fontId="0" fillId="0" borderId="13" xfId="0" applyNumberForma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168" fontId="0" fillId="0" borderId="0" xfId="0" applyNumberFormat="1" applyAlignment="1">
      <alignment/>
    </xf>
    <xf numFmtId="0" fontId="0" fillId="0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Curvas características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06"/>
          <c:w val="0.8615"/>
          <c:h val="0.807"/>
        </c:manualLayout>
      </c:layout>
      <c:scatterChart>
        <c:scatterStyle val="lineMarker"/>
        <c:varyColors val="0"/>
        <c:ser>
          <c:idx val="0"/>
          <c:order val="0"/>
          <c:tx>
            <c:strRef>
              <c:f>Motores!$D$3</c:f>
              <c:strCache>
                <c:ptCount val="1"/>
                <c:pt idx="0">
                  <c:v>daN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Motores!$C$4:$C$9</c:f>
              <c:numCache/>
            </c:numRef>
          </c:xVal>
          <c:yVal>
            <c:numRef>
              <c:f>Motores!$D$4:$D$9</c:f>
              <c:numCache/>
            </c:numRef>
          </c:yVal>
          <c:smooth val="0"/>
        </c:ser>
        <c:ser>
          <c:idx val="1"/>
          <c:order val="1"/>
          <c:tx>
            <c:strRef>
              <c:f>Motores!$E$3</c:f>
              <c:strCache>
                <c:ptCount val="1"/>
                <c:pt idx="0">
                  <c:v>kW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Motores!$C$4:$C$9</c:f>
              <c:numCache/>
            </c:numRef>
          </c:xVal>
          <c:yVal>
            <c:numRef>
              <c:f>Motores!$E$4:$E$9</c:f>
              <c:numCache/>
            </c:numRef>
          </c:yVal>
          <c:smooth val="0"/>
        </c:ser>
        <c:axId val="61784423"/>
        <c:axId val="19188896"/>
      </c:scatterChart>
      <c:valAx>
        <c:axId val="61784423"/>
        <c:scaling>
          <c:orientation val="minMax"/>
          <c:max val="25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Régimen motor (rev/min)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188896"/>
        <c:crosses val="autoZero"/>
        <c:crossBetween val="midCat"/>
        <c:dispUnits/>
        <c:majorUnit val="200"/>
      </c:valAx>
      <c:valAx>
        <c:axId val="1918889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Par motor - Potencia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1784423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875"/>
          <c:y val="0.1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Curvas características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2275"/>
          <c:w val="0.87975"/>
          <c:h val="0.7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Motores!$L$3</c:f>
              <c:strCache>
                <c:ptCount val="1"/>
                <c:pt idx="0">
                  <c:v>daN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Motores!$K$4:$K$9</c:f>
              <c:numCache/>
            </c:numRef>
          </c:xVal>
          <c:yVal>
            <c:numRef>
              <c:f>Motores!$L$4:$L$9</c:f>
              <c:numCache/>
            </c:numRef>
          </c:yVal>
          <c:smooth val="0"/>
        </c:ser>
        <c:ser>
          <c:idx val="1"/>
          <c:order val="1"/>
          <c:tx>
            <c:strRef>
              <c:f>Motores!$M$3</c:f>
              <c:strCache>
                <c:ptCount val="1"/>
                <c:pt idx="0">
                  <c:v>kW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Motores!$K$4:$K$9</c:f>
              <c:numCache/>
            </c:numRef>
          </c:xVal>
          <c:yVal>
            <c:numRef>
              <c:f>Motores!$M$4:$M$9</c:f>
              <c:numCache/>
            </c:numRef>
          </c:yVal>
          <c:smooth val="0"/>
        </c:ser>
        <c:axId val="38482337"/>
        <c:axId val="10796714"/>
      </c:scatterChart>
      <c:valAx>
        <c:axId val="38482337"/>
        <c:scaling>
          <c:orientation val="minMax"/>
          <c:max val="25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Régimen motor (rev/min)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0796714"/>
        <c:crosses val="autoZero"/>
        <c:crossBetween val="midCat"/>
        <c:dispUnits/>
        <c:majorUnit val="200"/>
      </c:valAx>
      <c:valAx>
        <c:axId val="1079671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Par motor - Potencia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8482337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25"/>
          <c:y val="0.1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Curvas características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135"/>
          <c:w val="0.8815"/>
          <c:h val="0.79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Motores!$T$3</c:f>
              <c:strCache>
                <c:ptCount val="1"/>
                <c:pt idx="0">
                  <c:v>daN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Motores!$S$4:$S$9</c:f>
              <c:numCache/>
            </c:numRef>
          </c:xVal>
          <c:yVal>
            <c:numRef>
              <c:f>Motores!$T$4:$T$9</c:f>
              <c:numCache/>
            </c:numRef>
          </c:yVal>
          <c:smooth val="0"/>
        </c:ser>
        <c:ser>
          <c:idx val="1"/>
          <c:order val="1"/>
          <c:tx>
            <c:strRef>
              <c:f>Motores!$U$3</c:f>
              <c:strCache>
                <c:ptCount val="1"/>
                <c:pt idx="0">
                  <c:v>kW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Motores!$S$4:$S$9</c:f>
              <c:numCache/>
            </c:numRef>
          </c:xVal>
          <c:yVal>
            <c:numRef>
              <c:f>Motores!$U$4:$U$9</c:f>
              <c:numCache/>
            </c:numRef>
          </c:yVal>
          <c:smooth val="0"/>
        </c:ser>
        <c:axId val="30061563"/>
        <c:axId val="2118612"/>
      </c:scatterChart>
      <c:valAx>
        <c:axId val="30061563"/>
        <c:scaling>
          <c:orientation val="minMax"/>
          <c:max val="25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Régimen motor (rev/min)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2118612"/>
        <c:crosses val="autoZero"/>
        <c:crossBetween val="midCat"/>
        <c:dispUnits/>
        <c:majorUnit val="200"/>
      </c:valAx>
      <c:valAx>
        <c:axId val="211861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Par motor - Potencia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0061563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5"/>
          <c:y val="0.1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Pontencia motor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4975"/>
          <c:w val="0.894"/>
          <c:h val="0.64925"/>
        </c:manualLayout>
      </c:layout>
      <c:scatterChart>
        <c:scatterStyle val="line"/>
        <c:varyColors val="0"/>
        <c:ser>
          <c:idx val="0"/>
          <c:order val="0"/>
          <c:tx>
            <c:strRef>
              <c:f>Motores!$D$52</c:f>
              <c:strCache>
                <c:ptCount val="1"/>
                <c:pt idx="0">
                  <c:v>JD 6830 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Motores!$C$53:$C$70</c:f>
              <c:numCache/>
            </c:numRef>
          </c:xVal>
          <c:yVal>
            <c:numRef>
              <c:f>Motores!$D$53:$D$70</c:f>
              <c:numCache/>
            </c:numRef>
          </c:yVal>
          <c:smooth val="0"/>
        </c:ser>
        <c:ser>
          <c:idx val="1"/>
          <c:order val="1"/>
          <c:tx>
            <c:strRef>
              <c:f>Motores!$E$52</c:f>
              <c:strCache>
                <c:ptCount val="1"/>
                <c:pt idx="0">
                  <c:v>MF 6480 D6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Motores!$C$53:$C$70</c:f>
              <c:numCache/>
            </c:numRef>
          </c:xVal>
          <c:yVal>
            <c:numRef>
              <c:f>Motores!$E$53:$E$70</c:f>
              <c:numCache/>
            </c:numRef>
          </c:yVal>
          <c:smooth val="0"/>
        </c:ser>
        <c:ser>
          <c:idx val="2"/>
          <c:order val="2"/>
          <c:tx>
            <c:strRef>
              <c:f>Motores!$F$52</c:f>
              <c:strCache>
                <c:ptCount val="1"/>
                <c:pt idx="0">
                  <c:v>NH T6070 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Motores!$C$53:$C$70</c:f>
              <c:numCache/>
            </c:numRef>
          </c:xVal>
          <c:yVal>
            <c:numRef>
              <c:f>Motores!$F$53:$F$70</c:f>
              <c:numCache/>
            </c:numRef>
          </c:yVal>
          <c:smooth val="0"/>
        </c:ser>
        <c:axId val="19067509"/>
        <c:axId val="37389854"/>
      </c:scatterChart>
      <c:valAx>
        <c:axId val="19067509"/>
        <c:scaling>
          <c:orientation val="minMax"/>
          <c:max val="2400"/>
          <c:min val="1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Régimen motor (rev/min)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89854"/>
        <c:crosses val="autoZero"/>
        <c:crossBetween val="midCat"/>
        <c:dispUnits/>
        <c:majorUnit val="100"/>
        <c:minorUnit val="10"/>
      </c:valAx>
      <c:valAx>
        <c:axId val="37389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Potencia (kW)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0675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8625"/>
          <c:y val="0.15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Par motor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255"/>
          <c:w val="0.89125"/>
          <c:h val="0.641"/>
        </c:manualLayout>
      </c:layout>
      <c:scatterChart>
        <c:scatterStyle val="line"/>
        <c:varyColors val="0"/>
        <c:ser>
          <c:idx val="0"/>
          <c:order val="0"/>
          <c:tx>
            <c:strRef>
              <c:f>Motores!$D$52</c:f>
              <c:strCache>
                <c:ptCount val="1"/>
                <c:pt idx="0">
                  <c:v>JD 6830 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Motores!$C$74:$C$91</c:f>
              <c:numCache/>
            </c:numRef>
          </c:xVal>
          <c:yVal>
            <c:numRef>
              <c:f>Motores!$D$74:$D$91</c:f>
              <c:numCache/>
            </c:numRef>
          </c:yVal>
          <c:smooth val="0"/>
        </c:ser>
        <c:ser>
          <c:idx val="1"/>
          <c:order val="1"/>
          <c:tx>
            <c:strRef>
              <c:f>Motores!$E$52</c:f>
              <c:strCache>
                <c:ptCount val="1"/>
                <c:pt idx="0">
                  <c:v>MF 6480 D6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Motores!$C$74:$C$91</c:f>
              <c:numCache/>
            </c:numRef>
          </c:xVal>
          <c:yVal>
            <c:numRef>
              <c:f>Motores!$E$74:$E$91</c:f>
              <c:numCache/>
            </c:numRef>
          </c:yVal>
          <c:smooth val="0"/>
        </c:ser>
        <c:ser>
          <c:idx val="2"/>
          <c:order val="2"/>
          <c:tx>
            <c:strRef>
              <c:f>Motores!$F$52</c:f>
              <c:strCache>
                <c:ptCount val="1"/>
                <c:pt idx="0">
                  <c:v>NH T6070 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Motores!$C$74:$C$91</c:f>
              <c:numCache/>
            </c:numRef>
          </c:xVal>
          <c:yVal>
            <c:numRef>
              <c:f>Motores!$F$74:$F$91</c:f>
              <c:numCache/>
            </c:numRef>
          </c:yVal>
          <c:smooth val="0"/>
        </c:ser>
        <c:axId val="964367"/>
        <c:axId val="8679304"/>
      </c:scatterChart>
      <c:valAx>
        <c:axId val="964367"/>
        <c:scaling>
          <c:orientation val="minMax"/>
          <c:max val="2400"/>
          <c:min val="1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Régimen motor (rev/min)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79304"/>
        <c:crosses val="autoZero"/>
        <c:crossBetween val="midCat"/>
        <c:dispUnits/>
        <c:majorUnit val="100"/>
        <c:minorUnit val="10"/>
      </c:valAx>
      <c:valAx>
        <c:axId val="8679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Par (daN)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643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83"/>
          <c:y val="0.16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Curvas características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235"/>
          <c:w val="0.877"/>
          <c:h val="0.7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'JD-PQP20'!$D$3</c:f>
              <c:strCache>
                <c:ptCount val="1"/>
                <c:pt idx="0">
                  <c:v>daN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'JD-PQP20'!$C$4:$C$9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'JD-PQP20'!$D$4:$D$9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'JD-PQP20'!$E$3</c:f>
              <c:strCache>
                <c:ptCount val="1"/>
                <c:pt idx="0">
                  <c:v>kW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'JD-PQP20'!$C$4:$C$9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'JD-PQP20'!$E$4:$E$9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1004873"/>
        <c:axId val="31934994"/>
      </c:scatterChart>
      <c:valAx>
        <c:axId val="11004873"/>
        <c:scaling>
          <c:orientation val="minMax"/>
          <c:max val="25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Régimen motor (rev/min)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1934994"/>
        <c:crosses val="autoZero"/>
        <c:crossBetween val="midCat"/>
        <c:dispUnits/>
        <c:majorUnit val="200"/>
      </c:valAx>
      <c:valAx>
        <c:axId val="31934994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Par motor - Potencia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1004873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25"/>
          <c:y val="0.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Curvas teóricas de tracción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'JD-PQP20'!$D$53</c:f>
              <c:strCache>
                <c:ptCount val="1"/>
                <c:pt idx="0">
                  <c:v>C-2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'JD-PQP20'!$C$54:$C$105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'JD-PQP20'!$D$54:$D$105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'JD-PQP20'!$E$53</c:f>
              <c:strCache>
                <c:ptCount val="1"/>
                <c:pt idx="0">
                  <c:v>C-1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ize val="2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'JD-PQP20'!$C$54:$C$105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'JD-PQP20'!$E$54:$E$105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'JD-PQP20'!$F$53</c:f>
              <c:strCache>
                <c:ptCount val="1"/>
                <c:pt idx="0">
                  <c:v>B-4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'JD-PQP20'!$C$54:$C$105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'JD-PQP20'!$F$54:$F$105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'JD-PQP20'!$G$53</c:f>
              <c:strCache>
                <c:ptCount val="1"/>
                <c:pt idx="0">
                  <c:v>B-3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'JD-PQP20'!$C$54:$C$105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'JD-PQP20'!$G$54:$G$105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'JD-PQP20'!$H$53</c:f>
              <c:strCache>
                <c:ptCount val="1"/>
                <c:pt idx="0">
                  <c:v>B-2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'JD-PQP20'!$C$54:$C$105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'JD-PQP20'!$H$54:$H$105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'JD-PQP20'!$I$53</c:f>
              <c:strCache>
                <c:ptCount val="1"/>
                <c:pt idx="0">
                  <c:v>B-1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'JD-PQP20'!$C$54:$C$105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'JD-PQP20'!$I$54:$I$105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'JD-PQP20'!$J$53</c:f>
              <c:strCache>
                <c:ptCount val="1"/>
                <c:pt idx="0">
                  <c:v>Pot_nom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'JD-PQP20'!$C$54:$C$105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'JD-PQP20'!$J$54:$J$105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'JD-PQP20'!$K$53</c:f>
              <c:strCache>
                <c:ptCount val="1"/>
                <c:pt idx="0">
                  <c:v>0,85 Pmax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'JD-PQP20'!$C$54:$C$105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'JD-PQP20'!$K$54:$K$105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18979491"/>
        <c:axId val="36597692"/>
      </c:scatterChart>
      <c:valAx>
        <c:axId val="18979491"/>
        <c:scaling>
          <c:orientation val="minMax"/>
          <c:max val="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Fuerza tangencial en las ruedas (daN)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97692"/>
        <c:crosses val="autoZero"/>
        <c:crossBetween val="midCat"/>
        <c:dispUnits/>
      </c:valAx>
      <c:valAx>
        <c:axId val="36597692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Velocidad teórica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189794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Curvas características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235"/>
          <c:w val="0.877"/>
          <c:h val="0.7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'JD-PQP20-eco'!$D$3</c:f>
              <c:strCache>
                <c:ptCount val="1"/>
                <c:pt idx="0">
                  <c:v>daN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'JD-PQP20-eco'!$C$4:$C$9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'JD-PQP20-eco'!$D$4:$D$9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'JD-PQP20-eco'!$E$3</c:f>
              <c:strCache>
                <c:ptCount val="1"/>
                <c:pt idx="0">
                  <c:v>kW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'JD-PQP20-eco'!$C$4:$C$9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'JD-PQP20-eco'!$E$4:$E$9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0943773"/>
        <c:axId val="11623046"/>
      </c:scatterChart>
      <c:valAx>
        <c:axId val="60943773"/>
        <c:scaling>
          <c:orientation val="minMax"/>
          <c:max val="25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Régimen motor (rev/min)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1623046"/>
        <c:crosses val="autoZero"/>
        <c:crossBetween val="midCat"/>
        <c:dispUnits/>
        <c:majorUnit val="200"/>
      </c:valAx>
      <c:valAx>
        <c:axId val="11623046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Par motor - Potencia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0943773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25"/>
          <c:y val="0.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Curvas teóricas de tracción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'JD-PQP20-eco'!$D$53</c:f>
              <c:strCache>
                <c:ptCount val="1"/>
                <c:pt idx="0">
                  <c:v>C-2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'JD-PQP20-eco'!$C$54:$C$105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'JD-PQP20-eco'!$D$54:$D$105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'JD-PQP20-eco'!$E$53</c:f>
              <c:strCache>
                <c:ptCount val="1"/>
                <c:pt idx="0">
                  <c:v>C-1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ize val="2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'JD-PQP20-eco'!$C$54:$C$105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'JD-PQP20-eco'!$E$54:$E$105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'JD-PQP20-eco'!$F$53</c:f>
              <c:strCache>
                <c:ptCount val="1"/>
                <c:pt idx="0">
                  <c:v>B-4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'JD-PQP20-eco'!$C$54:$C$105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'JD-PQP20-eco'!$F$54:$F$105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'JD-PQP20-eco'!$G$53</c:f>
              <c:strCache>
                <c:ptCount val="1"/>
                <c:pt idx="0">
                  <c:v>B-3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'JD-PQP20-eco'!$C$54:$C$105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'JD-PQP20-eco'!$G$54:$G$105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'JD-PQP20-eco'!$H$53</c:f>
              <c:strCache>
                <c:ptCount val="1"/>
                <c:pt idx="0">
                  <c:v>B-2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'JD-PQP20-eco'!$C$54:$C$105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'JD-PQP20-eco'!$H$54:$H$105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'JD-PQP20-eco'!$I$53</c:f>
              <c:strCache>
                <c:ptCount val="1"/>
                <c:pt idx="0">
                  <c:v>B-1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'JD-PQP20-eco'!$C$54:$C$105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'JD-PQP20-eco'!$I$54:$I$105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'JD-PQP20-eco'!$J$53</c:f>
              <c:strCache>
                <c:ptCount val="1"/>
                <c:pt idx="0">
                  <c:v>Pot_nom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'JD-PQP20-eco'!$C$54:$C$105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'JD-PQP20-eco'!$J$54:$J$105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'JD-PQP20-eco'!$K$53</c:f>
              <c:strCache>
                <c:ptCount val="1"/>
                <c:pt idx="0">
                  <c:v>0,85 Pmax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'JD-PQP20-eco'!$C$54:$C$105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'JD-PQP20-eco'!$K$54:$K$105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37498551"/>
        <c:axId val="1942640"/>
      </c:scatterChart>
      <c:valAx>
        <c:axId val="37498551"/>
        <c:scaling>
          <c:orientation val="minMax"/>
          <c:max val="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Fuerza tangencial en las ruedas (daN)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2640"/>
        <c:crosses val="autoZero"/>
        <c:crossBetween val="midCat"/>
        <c:dispUnits/>
      </c:valAx>
      <c:valAx>
        <c:axId val="1942640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Velocidad teórica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374985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2.emf" /><Relationship Id="rId3" Type="http://schemas.openxmlformats.org/officeDocument/2006/relationships/image" Target="../media/image4.emf" /><Relationship Id="rId4" Type="http://schemas.openxmlformats.org/officeDocument/2006/relationships/image" Target="../media/image8.emf" /><Relationship Id="rId5" Type="http://schemas.openxmlformats.org/officeDocument/2006/relationships/image" Target="../media/image6.emf" /><Relationship Id="rId6" Type="http://schemas.openxmlformats.org/officeDocument/2006/relationships/image" Target="../media/image10.emf" /><Relationship Id="rId7" Type="http://schemas.openxmlformats.org/officeDocument/2006/relationships/image" Target="../media/image2.emf" /><Relationship Id="rId8" Type="http://schemas.openxmlformats.org/officeDocument/2006/relationships/chart" Target="/xl/charts/chart2.xml" /><Relationship Id="rId9" Type="http://schemas.openxmlformats.org/officeDocument/2006/relationships/image" Target="../media/image1.emf" /><Relationship Id="rId10" Type="http://schemas.openxmlformats.org/officeDocument/2006/relationships/image" Target="../media/image3.emf" /><Relationship Id="rId11" Type="http://schemas.openxmlformats.org/officeDocument/2006/relationships/image" Target="../media/image9.emf" /><Relationship Id="rId12" Type="http://schemas.openxmlformats.org/officeDocument/2006/relationships/image" Target="../media/image13.emf" /><Relationship Id="rId13" Type="http://schemas.openxmlformats.org/officeDocument/2006/relationships/chart" Target="/xl/charts/chart3.xml" /><Relationship Id="rId14" Type="http://schemas.openxmlformats.org/officeDocument/2006/relationships/image" Target="../media/image11.emf" /><Relationship Id="rId15" Type="http://schemas.openxmlformats.org/officeDocument/2006/relationships/chart" Target="/xl/charts/chart4.xml" /><Relationship Id="rId16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8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8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15</xdr:row>
      <xdr:rowOff>28575</xdr:rowOff>
    </xdr:from>
    <xdr:to>
      <xdr:col>6</xdr:col>
      <xdr:colOff>371475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266700" y="2495550"/>
        <a:ext cx="4114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447675</xdr:colOff>
      <xdr:row>3</xdr:row>
      <xdr:rowOff>0</xdr:rowOff>
    </xdr:from>
    <xdr:to>
      <xdr:col>2</xdr:col>
      <xdr:colOff>0</xdr:colOff>
      <xdr:row>4</xdr:row>
      <xdr:rowOff>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5238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4</xdr:row>
      <xdr:rowOff>0</xdr:rowOff>
    </xdr:from>
    <xdr:to>
      <xdr:col>2</xdr:col>
      <xdr:colOff>0</xdr:colOff>
      <xdr:row>5</xdr:row>
      <xdr:rowOff>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6858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7</xdr:row>
      <xdr:rowOff>0</xdr:rowOff>
    </xdr:from>
    <xdr:to>
      <xdr:col>2</xdr:col>
      <xdr:colOff>0</xdr:colOff>
      <xdr:row>8</xdr:row>
      <xdr:rowOff>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1715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13335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495300</xdr:colOff>
      <xdr:row>10</xdr:row>
      <xdr:rowOff>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85975" y="149542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0</xdr:rowOff>
    </xdr:from>
    <xdr:to>
      <xdr:col>6</xdr:col>
      <xdr:colOff>342900</xdr:colOff>
      <xdr:row>5</xdr:row>
      <xdr:rowOff>0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76600" y="6858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0</xdr:rowOff>
    </xdr:from>
    <xdr:to>
      <xdr:col>6</xdr:col>
      <xdr:colOff>342900</xdr:colOff>
      <xdr:row>8</xdr:row>
      <xdr:rowOff>0</xdr:rowOff>
    </xdr:to>
    <xdr:pic>
      <xdr:nvPicPr>
        <xdr:cNvPr id="8" name="ScrollBar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11715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15</xdr:row>
      <xdr:rowOff>38100</xdr:rowOff>
    </xdr:from>
    <xdr:to>
      <xdr:col>14</xdr:col>
      <xdr:colOff>381000</xdr:colOff>
      <xdr:row>37</xdr:row>
      <xdr:rowOff>114300</xdr:rowOff>
    </xdr:to>
    <xdr:graphicFrame>
      <xdr:nvGraphicFramePr>
        <xdr:cNvPr id="9" name="Chart 10"/>
        <xdr:cNvGraphicFramePr/>
      </xdr:nvGraphicFramePr>
      <xdr:xfrm>
        <a:off x="5076825" y="2505075"/>
        <a:ext cx="4124325" cy="3638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447675</xdr:colOff>
      <xdr:row>3</xdr:row>
      <xdr:rowOff>0</xdr:rowOff>
    </xdr:from>
    <xdr:to>
      <xdr:col>10</xdr:col>
      <xdr:colOff>19050</xdr:colOff>
      <xdr:row>4</xdr:row>
      <xdr:rowOff>0</xdr:rowOff>
    </xdr:to>
    <xdr:pic>
      <xdr:nvPicPr>
        <xdr:cNvPr id="10" name="ScrollBar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48275" y="5238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4</xdr:row>
      <xdr:rowOff>28575</xdr:rowOff>
    </xdr:from>
    <xdr:to>
      <xdr:col>10</xdr:col>
      <xdr:colOff>19050</xdr:colOff>
      <xdr:row>5</xdr:row>
      <xdr:rowOff>28575</xdr:rowOff>
    </xdr:to>
    <xdr:pic>
      <xdr:nvPicPr>
        <xdr:cNvPr id="11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48275" y="7143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7</xdr:row>
      <xdr:rowOff>0</xdr:rowOff>
    </xdr:from>
    <xdr:to>
      <xdr:col>10</xdr:col>
      <xdr:colOff>19050</xdr:colOff>
      <xdr:row>8</xdr:row>
      <xdr:rowOff>0</xdr:rowOff>
    </xdr:to>
    <xdr:pic>
      <xdr:nvPicPr>
        <xdr:cNvPr id="12" name="ScrollBar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48275" y="11715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8</xdr:row>
      <xdr:rowOff>0</xdr:rowOff>
    </xdr:from>
    <xdr:to>
      <xdr:col>10</xdr:col>
      <xdr:colOff>19050</xdr:colOff>
      <xdr:row>9</xdr:row>
      <xdr:rowOff>0</xdr:rowOff>
    </xdr:to>
    <xdr:pic>
      <xdr:nvPicPr>
        <xdr:cNvPr id="13" name="ScrollBar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48275" y="13335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9525</xdr:rowOff>
    </xdr:from>
    <xdr:to>
      <xdr:col>12</xdr:col>
      <xdr:colOff>533400</xdr:colOff>
      <xdr:row>10</xdr:row>
      <xdr:rowOff>9525</xdr:rowOff>
    </xdr:to>
    <xdr:pic>
      <xdr:nvPicPr>
        <xdr:cNvPr id="14" name="ScrollBar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05625" y="150495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</xdr:row>
      <xdr:rowOff>0</xdr:rowOff>
    </xdr:from>
    <xdr:to>
      <xdr:col>14</xdr:col>
      <xdr:colOff>342900</xdr:colOff>
      <xdr:row>5</xdr:row>
      <xdr:rowOff>0</xdr:rowOff>
    </xdr:to>
    <xdr:pic>
      <xdr:nvPicPr>
        <xdr:cNvPr id="15" name="ScrollBar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86725" y="6858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7</xdr:row>
      <xdr:rowOff>0</xdr:rowOff>
    </xdr:from>
    <xdr:to>
      <xdr:col>14</xdr:col>
      <xdr:colOff>342900</xdr:colOff>
      <xdr:row>8</xdr:row>
      <xdr:rowOff>0</xdr:rowOff>
    </xdr:to>
    <xdr:pic>
      <xdr:nvPicPr>
        <xdr:cNvPr id="16" name="ScrollBar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86725" y="11715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15</xdr:row>
      <xdr:rowOff>38100</xdr:rowOff>
    </xdr:from>
    <xdr:to>
      <xdr:col>22</xdr:col>
      <xdr:colOff>381000</xdr:colOff>
      <xdr:row>37</xdr:row>
      <xdr:rowOff>114300</xdr:rowOff>
    </xdr:to>
    <xdr:graphicFrame>
      <xdr:nvGraphicFramePr>
        <xdr:cNvPr id="17" name="Chart 18"/>
        <xdr:cNvGraphicFramePr/>
      </xdr:nvGraphicFramePr>
      <xdr:xfrm>
        <a:off x="9877425" y="2505075"/>
        <a:ext cx="4191000" cy="3638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oneCell">
    <xdr:from>
      <xdr:col>16</xdr:col>
      <xdr:colOff>447675</xdr:colOff>
      <xdr:row>3</xdr:row>
      <xdr:rowOff>0</xdr:rowOff>
    </xdr:from>
    <xdr:to>
      <xdr:col>18</xdr:col>
      <xdr:colOff>0</xdr:colOff>
      <xdr:row>4</xdr:row>
      <xdr:rowOff>0</xdr:rowOff>
    </xdr:to>
    <xdr:pic>
      <xdr:nvPicPr>
        <xdr:cNvPr id="18" name="ScrollBar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48875" y="5238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4</xdr:row>
      <xdr:rowOff>28575</xdr:rowOff>
    </xdr:from>
    <xdr:to>
      <xdr:col>18</xdr:col>
      <xdr:colOff>0</xdr:colOff>
      <xdr:row>5</xdr:row>
      <xdr:rowOff>28575</xdr:rowOff>
    </xdr:to>
    <xdr:pic>
      <xdr:nvPicPr>
        <xdr:cNvPr id="19" name="ScrollBar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048875" y="7143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6</xdr:row>
      <xdr:rowOff>152400</xdr:rowOff>
    </xdr:from>
    <xdr:to>
      <xdr:col>18</xdr:col>
      <xdr:colOff>0</xdr:colOff>
      <xdr:row>7</xdr:row>
      <xdr:rowOff>152400</xdr:rowOff>
    </xdr:to>
    <xdr:pic>
      <xdr:nvPicPr>
        <xdr:cNvPr id="20" name="ScrollBar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48875" y="116205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8</xdr:row>
      <xdr:rowOff>0</xdr:rowOff>
    </xdr:from>
    <xdr:to>
      <xdr:col>18</xdr:col>
      <xdr:colOff>0</xdr:colOff>
      <xdr:row>9</xdr:row>
      <xdr:rowOff>0</xdr:rowOff>
    </xdr:to>
    <xdr:pic>
      <xdr:nvPicPr>
        <xdr:cNvPr id="21" name="ScrollBar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48875" y="13335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9</xdr:row>
      <xdr:rowOff>9525</xdr:rowOff>
    </xdr:from>
    <xdr:to>
      <xdr:col>20</xdr:col>
      <xdr:colOff>466725</xdr:colOff>
      <xdr:row>10</xdr:row>
      <xdr:rowOff>9525</xdr:rowOff>
    </xdr:to>
    <xdr:pic>
      <xdr:nvPicPr>
        <xdr:cNvPr id="22" name="ScrollBar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706225" y="150495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0</xdr:rowOff>
    </xdr:from>
    <xdr:to>
      <xdr:col>22</xdr:col>
      <xdr:colOff>342900</xdr:colOff>
      <xdr:row>5</xdr:row>
      <xdr:rowOff>0</xdr:rowOff>
    </xdr:to>
    <xdr:pic>
      <xdr:nvPicPr>
        <xdr:cNvPr id="23" name="ScrollBar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954000" y="6858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7</xdr:row>
      <xdr:rowOff>0</xdr:rowOff>
    </xdr:from>
    <xdr:to>
      <xdr:col>22</xdr:col>
      <xdr:colOff>342900</xdr:colOff>
      <xdr:row>8</xdr:row>
      <xdr:rowOff>0</xdr:rowOff>
    </xdr:to>
    <xdr:pic>
      <xdr:nvPicPr>
        <xdr:cNvPr id="24" name="ScrollBar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54000" y="11715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51</xdr:row>
      <xdr:rowOff>38100</xdr:rowOff>
    </xdr:from>
    <xdr:to>
      <xdr:col>15</xdr:col>
      <xdr:colOff>295275</xdr:colOff>
      <xdr:row>74</xdr:row>
      <xdr:rowOff>114300</xdr:rowOff>
    </xdr:to>
    <xdr:graphicFrame>
      <xdr:nvGraphicFramePr>
        <xdr:cNvPr id="25" name="Chart 26"/>
        <xdr:cNvGraphicFramePr/>
      </xdr:nvGraphicFramePr>
      <xdr:xfrm>
        <a:off x="4524375" y="8334375"/>
        <a:ext cx="5057775" cy="3800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76200</xdr:colOff>
      <xdr:row>75</xdr:row>
      <xdr:rowOff>47625</xdr:rowOff>
    </xdr:from>
    <xdr:to>
      <xdr:col>15</xdr:col>
      <xdr:colOff>247650</xdr:colOff>
      <xdr:row>98</xdr:row>
      <xdr:rowOff>9525</xdr:rowOff>
    </xdr:to>
    <xdr:graphicFrame>
      <xdr:nvGraphicFramePr>
        <xdr:cNvPr id="26" name="Chart 27"/>
        <xdr:cNvGraphicFramePr/>
      </xdr:nvGraphicFramePr>
      <xdr:xfrm>
        <a:off x="4533900" y="12230100"/>
        <a:ext cx="5000625" cy="3686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17</xdr:row>
      <xdr:rowOff>66675</xdr:rowOff>
    </xdr:from>
    <xdr:to>
      <xdr:col>6</xdr:col>
      <xdr:colOff>371475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266700" y="2857500"/>
        <a:ext cx="46767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</xdr:row>
      <xdr:rowOff>76200</xdr:rowOff>
    </xdr:from>
    <xdr:to>
      <xdr:col>14</xdr:col>
      <xdr:colOff>628650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5372100" y="276225"/>
        <a:ext cx="5924550" cy="573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447675</xdr:colOff>
      <xdr:row>3</xdr:row>
      <xdr:rowOff>0</xdr:rowOff>
    </xdr:from>
    <xdr:to>
      <xdr:col>2</xdr:col>
      <xdr:colOff>0</xdr:colOff>
      <xdr:row>4</xdr:row>
      <xdr:rowOff>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5238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4</xdr:row>
      <xdr:rowOff>0</xdr:rowOff>
    </xdr:from>
    <xdr:to>
      <xdr:col>2</xdr:col>
      <xdr:colOff>0</xdr:colOff>
      <xdr:row>5</xdr:row>
      <xdr:rowOff>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6858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7</xdr:row>
      <xdr:rowOff>0</xdr:rowOff>
    </xdr:from>
    <xdr:to>
      <xdr:col>2</xdr:col>
      <xdr:colOff>0</xdr:colOff>
      <xdr:row>8</xdr:row>
      <xdr:rowOff>0</xdr:rowOff>
    </xdr:to>
    <xdr:pic>
      <xdr:nvPicPr>
        <xdr:cNvPr id="5" name="ScrollBar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11715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6" name="ScrollBar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7675" y="13335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9</xdr:row>
      <xdr:rowOff>0</xdr:rowOff>
    </xdr:from>
    <xdr:to>
      <xdr:col>4</xdr:col>
      <xdr:colOff>161925</xdr:colOff>
      <xdr:row>10</xdr:row>
      <xdr:rowOff>0</xdr:rowOff>
    </xdr:to>
    <xdr:pic>
      <xdr:nvPicPr>
        <xdr:cNvPr id="7" name="ScrollBar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33600" y="149542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0</xdr:rowOff>
    </xdr:from>
    <xdr:to>
      <xdr:col>6</xdr:col>
      <xdr:colOff>342900</xdr:colOff>
      <xdr:row>5</xdr:row>
      <xdr:rowOff>0</xdr:rowOff>
    </xdr:to>
    <xdr:pic>
      <xdr:nvPicPr>
        <xdr:cNvPr id="8" name="ScrollBar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38575" y="6858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0</xdr:rowOff>
    </xdr:from>
    <xdr:to>
      <xdr:col>6</xdr:col>
      <xdr:colOff>342900</xdr:colOff>
      <xdr:row>8</xdr:row>
      <xdr:rowOff>0</xdr:rowOff>
    </xdr:to>
    <xdr:pic>
      <xdr:nvPicPr>
        <xdr:cNvPr id="9" name="ScrollBar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38575" y="11715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17</xdr:row>
      <xdr:rowOff>66675</xdr:rowOff>
    </xdr:from>
    <xdr:to>
      <xdr:col>6</xdr:col>
      <xdr:colOff>371475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266700" y="2857500"/>
        <a:ext cx="46767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</xdr:row>
      <xdr:rowOff>76200</xdr:rowOff>
    </xdr:from>
    <xdr:to>
      <xdr:col>14</xdr:col>
      <xdr:colOff>628650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5372100" y="276225"/>
        <a:ext cx="5924550" cy="573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447675</xdr:colOff>
      <xdr:row>3</xdr:row>
      <xdr:rowOff>0</xdr:rowOff>
    </xdr:from>
    <xdr:to>
      <xdr:col>2</xdr:col>
      <xdr:colOff>0</xdr:colOff>
      <xdr:row>4</xdr:row>
      <xdr:rowOff>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5238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4</xdr:row>
      <xdr:rowOff>0</xdr:rowOff>
    </xdr:from>
    <xdr:to>
      <xdr:col>2</xdr:col>
      <xdr:colOff>0</xdr:colOff>
      <xdr:row>5</xdr:row>
      <xdr:rowOff>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6858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7</xdr:row>
      <xdr:rowOff>0</xdr:rowOff>
    </xdr:from>
    <xdr:to>
      <xdr:col>2</xdr:col>
      <xdr:colOff>0</xdr:colOff>
      <xdr:row>8</xdr:row>
      <xdr:rowOff>0</xdr:rowOff>
    </xdr:to>
    <xdr:pic>
      <xdr:nvPicPr>
        <xdr:cNvPr id="5" name="ScrollBar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11715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6" name="ScrollBar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7675" y="13335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9</xdr:row>
      <xdr:rowOff>0</xdr:rowOff>
    </xdr:from>
    <xdr:to>
      <xdr:col>4</xdr:col>
      <xdr:colOff>161925</xdr:colOff>
      <xdr:row>10</xdr:row>
      <xdr:rowOff>0</xdr:rowOff>
    </xdr:to>
    <xdr:pic>
      <xdr:nvPicPr>
        <xdr:cNvPr id="7" name="ScrollBar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33600" y="149542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0</xdr:rowOff>
    </xdr:from>
    <xdr:to>
      <xdr:col>6</xdr:col>
      <xdr:colOff>342900</xdr:colOff>
      <xdr:row>5</xdr:row>
      <xdr:rowOff>0</xdr:rowOff>
    </xdr:to>
    <xdr:pic>
      <xdr:nvPicPr>
        <xdr:cNvPr id="8" name="ScrollBar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38575" y="685800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0</xdr:rowOff>
    </xdr:from>
    <xdr:to>
      <xdr:col>6</xdr:col>
      <xdr:colOff>342900</xdr:colOff>
      <xdr:row>8</xdr:row>
      <xdr:rowOff>0</xdr:rowOff>
    </xdr:to>
    <xdr:pic>
      <xdr:nvPicPr>
        <xdr:cNvPr id="9" name="ScrollBar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38575" y="1171575"/>
          <a:ext cx="1076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V91"/>
  <sheetViews>
    <sheetView tabSelected="1" zoomScale="75" zoomScaleNormal="75" workbookViewId="0" topLeftCell="A1">
      <selection activeCell="F53" sqref="F53"/>
    </sheetView>
  </sheetViews>
  <sheetFormatPr defaultColWidth="11.421875" defaultRowHeight="12.75"/>
  <cols>
    <col min="3" max="3" width="8.421875" style="0" customWidth="1"/>
    <col min="4" max="5" width="8.7109375" style="0" customWidth="1"/>
    <col min="7" max="7" width="6.7109375" style="0" customWidth="1"/>
    <col min="8" max="8" width="5.140625" style="0" customWidth="1"/>
    <col min="9" max="9" width="11.140625" style="0" customWidth="1"/>
    <col min="11" max="11" width="9.00390625" style="0" customWidth="1"/>
    <col min="12" max="12" width="8.140625" style="0" customWidth="1"/>
    <col min="13" max="13" width="9.140625" style="0" customWidth="1"/>
    <col min="15" max="15" width="7.00390625" style="0" customWidth="1"/>
    <col min="16" max="16" width="4.7109375" style="0" customWidth="1"/>
    <col min="19" max="19" width="8.7109375" style="0" customWidth="1"/>
    <col min="20" max="21" width="9.140625" style="0" customWidth="1"/>
    <col min="23" max="23" width="7.8515625" style="0" customWidth="1"/>
  </cols>
  <sheetData>
    <row r="1" spans="1:22" ht="15.75">
      <c r="A1" s="44" t="s">
        <v>31</v>
      </c>
      <c r="F1" s="44" t="s">
        <v>27</v>
      </c>
      <c r="I1" s="44" t="s">
        <v>30</v>
      </c>
      <c r="N1" s="44" t="s">
        <v>28</v>
      </c>
      <c r="Q1" s="44" t="s">
        <v>30</v>
      </c>
      <c r="V1" s="44" t="s">
        <v>29</v>
      </c>
    </row>
    <row r="2" spans="2:18" ht="12.75">
      <c r="B2" s="1"/>
      <c r="J2" s="1"/>
      <c r="R2" s="1"/>
    </row>
    <row r="3" spans="3:21" ht="12.75">
      <c r="C3" s="2" t="s">
        <v>0</v>
      </c>
      <c r="D3" s="2" t="s">
        <v>7</v>
      </c>
      <c r="E3" s="2" t="s">
        <v>8</v>
      </c>
      <c r="K3" s="2" t="s">
        <v>0</v>
      </c>
      <c r="L3" s="2" t="s">
        <v>7</v>
      </c>
      <c r="M3" s="2" t="s">
        <v>8</v>
      </c>
      <c r="S3" s="2" t="s">
        <v>0</v>
      </c>
      <c r="T3" s="2" t="s">
        <v>7</v>
      </c>
      <c r="U3" s="2" t="s">
        <v>8</v>
      </c>
    </row>
    <row r="4" spans="3:21" ht="12.75">
      <c r="C4" s="30">
        <v>2250</v>
      </c>
      <c r="D4" s="31">
        <v>0</v>
      </c>
      <c r="E4" s="9">
        <f>+D4*C4/716.2</f>
        <v>0</v>
      </c>
      <c r="K4" s="30">
        <v>2350</v>
      </c>
      <c r="L4" s="31">
        <v>0</v>
      </c>
      <c r="M4" s="9">
        <f>+L4*K4/716.2</f>
        <v>0</v>
      </c>
      <c r="S4" s="30">
        <v>2375</v>
      </c>
      <c r="T4" s="31">
        <v>0</v>
      </c>
      <c r="U4" s="9">
        <f>+T4*S4/716.2</f>
        <v>0</v>
      </c>
    </row>
    <row r="5" spans="3:21" ht="12.75">
      <c r="C5" s="30">
        <v>2100</v>
      </c>
      <c r="D5" s="9">
        <f>+E5*955/C5</f>
        <v>46.84047619047619</v>
      </c>
      <c r="E5" s="32">
        <v>103</v>
      </c>
      <c r="K5" s="30">
        <v>2200</v>
      </c>
      <c r="L5" s="9">
        <f>+M5*955/K5</f>
        <v>46.44772727272727</v>
      </c>
      <c r="M5" s="32">
        <v>107</v>
      </c>
      <c r="S5" s="30">
        <v>2200</v>
      </c>
      <c r="T5" s="9">
        <f>+U5*955/S5</f>
        <v>44.711363636363636</v>
      </c>
      <c r="U5" s="32">
        <v>103</v>
      </c>
    </row>
    <row r="6" spans="3:21" ht="12.75">
      <c r="C6" s="30">
        <v>2000</v>
      </c>
      <c r="D6" s="9">
        <f>+E6*955/C6</f>
        <v>52.525</v>
      </c>
      <c r="E6" s="32">
        <v>110</v>
      </c>
      <c r="K6" s="30">
        <v>2000</v>
      </c>
      <c r="L6" s="9">
        <f>+M6*955/K6</f>
        <v>55.39</v>
      </c>
      <c r="M6" s="32">
        <v>116</v>
      </c>
      <c r="S6" s="30">
        <v>2000</v>
      </c>
      <c r="T6" s="9">
        <f>+U6*955/S6</f>
        <v>52.525</v>
      </c>
      <c r="U6" s="32">
        <v>110</v>
      </c>
    </row>
    <row r="7" spans="3:21" ht="12.75">
      <c r="C7" s="30">
        <v>1900</v>
      </c>
      <c r="D7" s="9">
        <f>+E7*955/C7</f>
        <v>54.28421052631579</v>
      </c>
      <c r="E7" s="32">
        <v>108</v>
      </c>
      <c r="K7" s="30">
        <v>1900</v>
      </c>
      <c r="L7" s="9">
        <f>+M7*955/K7</f>
        <v>57.3</v>
      </c>
      <c r="M7" s="32">
        <v>114</v>
      </c>
      <c r="S7" s="30">
        <v>1900</v>
      </c>
      <c r="T7" s="9">
        <f>+U7*955/S7</f>
        <v>54.28421052631579</v>
      </c>
      <c r="U7" s="32">
        <v>108</v>
      </c>
    </row>
    <row r="8" spans="3:21" ht="12.75">
      <c r="C8" s="30">
        <v>1800</v>
      </c>
      <c r="D8" s="9">
        <f>+E8*955/C8</f>
        <v>55.708333333333336</v>
      </c>
      <c r="E8" s="32">
        <v>105</v>
      </c>
      <c r="K8" s="30">
        <v>1800</v>
      </c>
      <c r="L8" s="9">
        <f>+M8*955/K8</f>
        <v>59.422222222222224</v>
      </c>
      <c r="M8" s="32">
        <v>112</v>
      </c>
      <c r="S8" s="30">
        <v>1800</v>
      </c>
      <c r="T8" s="9">
        <f>+U8*955/S8</f>
        <v>55.708333333333336</v>
      </c>
      <c r="U8" s="32">
        <v>105</v>
      </c>
    </row>
    <row r="9" spans="3:21" ht="12.75">
      <c r="C9" s="30">
        <v>1400</v>
      </c>
      <c r="D9" s="32">
        <v>64</v>
      </c>
      <c r="E9" s="9">
        <f>D9*C9/955</f>
        <v>93.82198952879581</v>
      </c>
      <c r="K9" s="30">
        <v>1500</v>
      </c>
      <c r="L9" s="32">
        <v>64</v>
      </c>
      <c r="M9" s="9">
        <f>L9*K9/955</f>
        <v>100.52356020942409</v>
      </c>
      <c r="S9" s="30">
        <v>1400</v>
      </c>
      <c r="T9" s="32">
        <v>64</v>
      </c>
      <c r="U9" s="9">
        <f>T9*S9/955</f>
        <v>93.82198952879581</v>
      </c>
    </row>
    <row r="11" spans="4:20" ht="12.75">
      <c r="D11" s="2" t="s">
        <v>10</v>
      </c>
      <c r="L11" s="2" t="s">
        <v>10</v>
      </c>
      <c r="T11" s="2" t="s">
        <v>10</v>
      </c>
    </row>
    <row r="13" spans="3:21" ht="12.75">
      <c r="C13" s="29" t="s">
        <v>1</v>
      </c>
      <c r="D13" s="9">
        <f>+(D9-D5)*100/D5</f>
        <v>36.63396533319779</v>
      </c>
      <c r="E13" t="s">
        <v>2</v>
      </c>
      <c r="K13" s="29" t="s">
        <v>1</v>
      </c>
      <c r="L13" s="9">
        <f>+(L9-L5)*100/L5</f>
        <v>37.789303713852334</v>
      </c>
      <c r="M13" t="s">
        <v>2</v>
      </c>
      <c r="S13" s="29" t="s">
        <v>1</v>
      </c>
      <c r="T13" s="9">
        <f>+(T9-T5)*100/T5</f>
        <v>43.140344634778636</v>
      </c>
      <c r="U13" t="s">
        <v>2</v>
      </c>
    </row>
    <row r="14" spans="3:21" ht="12.75">
      <c r="C14" s="29" t="s">
        <v>9</v>
      </c>
      <c r="D14" s="9">
        <f>+(C5-C9)*100/C5</f>
        <v>33.333333333333336</v>
      </c>
      <c r="E14" t="s">
        <v>2</v>
      </c>
      <c r="K14" s="29" t="s">
        <v>9</v>
      </c>
      <c r="L14" s="9">
        <f>+(K5-K9)*100/K5</f>
        <v>31.818181818181817</v>
      </c>
      <c r="M14" t="s">
        <v>2</v>
      </c>
      <c r="S14" s="29" t="s">
        <v>9</v>
      </c>
      <c r="T14" s="9">
        <f>+(S5-S9)*100/S5</f>
        <v>36.36363636363637</v>
      </c>
      <c r="U14" t="s">
        <v>2</v>
      </c>
    </row>
    <row r="42" spans="3:21" ht="12.75">
      <c r="C42" t="s">
        <v>0</v>
      </c>
      <c r="D42" t="s">
        <v>7</v>
      </c>
      <c r="E42" t="s">
        <v>8</v>
      </c>
      <c r="K42" s="2" t="s">
        <v>0</v>
      </c>
      <c r="L42" s="2" t="s">
        <v>7</v>
      </c>
      <c r="M42" s="2" t="s">
        <v>8</v>
      </c>
      <c r="S42" s="2" t="s">
        <v>0</v>
      </c>
      <c r="T42" s="2" t="s">
        <v>7</v>
      </c>
      <c r="U42" s="2" t="s">
        <v>8</v>
      </c>
    </row>
    <row r="43" spans="3:21" ht="12.75">
      <c r="C43">
        <v>2250</v>
      </c>
      <c r="D43" s="46">
        <v>0</v>
      </c>
      <c r="E43" s="46">
        <v>0</v>
      </c>
      <c r="K43" s="30">
        <v>2350</v>
      </c>
      <c r="L43" s="31">
        <v>0</v>
      </c>
      <c r="M43" s="9">
        <v>0</v>
      </c>
      <c r="S43" s="30">
        <v>2375</v>
      </c>
      <c r="T43" s="31">
        <v>0</v>
      </c>
      <c r="U43" s="9">
        <v>0</v>
      </c>
    </row>
    <row r="44" spans="3:21" ht="12.75">
      <c r="C44">
        <v>2100</v>
      </c>
      <c r="D44" s="46">
        <v>46.84047619047619</v>
      </c>
      <c r="E44" s="46">
        <v>103</v>
      </c>
      <c r="K44" s="30">
        <v>2200</v>
      </c>
      <c r="L44" s="9">
        <v>46.44772727272727</v>
      </c>
      <c r="M44" s="32">
        <v>107</v>
      </c>
      <c r="S44" s="30">
        <v>2200</v>
      </c>
      <c r="T44" s="9">
        <v>44.711363636363636</v>
      </c>
      <c r="U44" s="32">
        <v>103</v>
      </c>
    </row>
    <row r="45" spans="3:21" ht="12.75">
      <c r="C45">
        <v>2000</v>
      </c>
      <c r="D45" s="46">
        <v>52.525</v>
      </c>
      <c r="E45" s="46">
        <v>110</v>
      </c>
      <c r="K45" s="30">
        <v>2000</v>
      </c>
      <c r="L45" s="9">
        <v>55.39</v>
      </c>
      <c r="M45" s="32">
        <v>116</v>
      </c>
      <c r="S45" s="30">
        <v>2000</v>
      </c>
      <c r="T45" s="9">
        <v>52.525</v>
      </c>
      <c r="U45" s="32">
        <v>110</v>
      </c>
    </row>
    <row r="46" spans="3:21" ht="12.75">
      <c r="C46">
        <v>1900</v>
      </c>
      <c r="D46" s="46">
        <v>54.28421052631579</v>
      </c>
      <c r="E46" s="46">
        <v>108</v>
      </c>
      <c r="K46" s="30">
        <v>1900</v>
      </c>
      <c r="L46" s="9">
        <v>57.3</v>
      </c>
      <c r="M46" s="32">
        <v>114</v>
      </c>
      <c r="S46" s="30">
        <v>1900</v>
      </c>
      <c r="T46" s="9">
        <v>54.28421052631579</v>
      </c>
      <c r="U46" s="32">
        <v>108</v>
      </c>
    </row>
    <row r="47" spans="3:21" ht="12.75">
      <c r="C47">
        <v>1800</v>
      </c>
      <c r="D47" s="46">
        <v>55.708333333333336</v>
      </c>
      <c r="E47" s="46">
        <v>105</v>
      </c>
      <c r="K47" s="30">
        <v>1800</v>
      </c>
      <c r="L47" s="9">
        <v>59.422222222222224</v>
      </c>
      <c r="M47" s="32">
        <v>112</v>
      </c>
      <c r="S47" s="30">
        <v>1800</v>
      </c>
      <c r="T47" s="9">
        <v>55.708333333333336</v>
      </c>
      <c r="U47" s="32">
        <v>105</v>
      </c>
    </row>
    <row r="48" spans="3:21" ht="12.75">
      <c r="C48">
        <v>1400</v>
      </c>
      <c r="D48" s="46">
        <v>65</v>
      </c>
      <c r="E48" s="46">
        <v>95.28795811518324</v>
      </c>
      <c r="K48" s="30">
        <v>1500</v>
      </c>
      <c r="L48" s="32">
        <v>65</v>
      </c>
      <c r="M48" s="9">
        <v>102.09424083769633</v>
      </c>
      <c r="S48" s="30">
        <v>1400</v>
      </c>
      <c r="T48" s="32">
        <v>64</v>
      </c>
      <c r="U48" s="9">
        <v>93.82198952879581</v>
      </c>
    </row>
    <row r="52" spans="3:6" ht="12.75">
      <c r="C52" s="51" t="s">
        <v>0</v>
      </c>
      <c r="D52" s="50" t="s">
        <v>27</v>
      </c>
      <c r="E52" s="50" t="s">
        <v>28</v>
      </c>
      <c r="F52" s="50" t="s">
        <v>32</v>
      </c>
    </row>
    <row r="53" spans="3:4" ht="12.75">
      <c r="C53" s="31">
        <v>2250</v>
      </c>
      <c r="D53" s="9">
        <v>0</v>
      </c>
    </row>
    <row r="54" spans="3:4" ht="12.75">
      <c r="C54" s="31">
        <v>2100</v>
      </c>
      <c r="D54" s="9">
        <v>103</v>
      </c>
    </row>
    <row r="55" spans="3:4" ht="12.75">
      <c r="C55" s="31">
        <v>2000</v>
      </c>
      <c r="D55" s="9">
        <v>110</v>
      </c>
    </row>
    <row r="56" spans="3:4" ht="12.75">
      <c r="C56" s="31">
        <v>1900</v>
      </c>
      <c r="D56" s="9">
        <v>108</v>
      </c>
    </row>
    <row r="57" spans="3:4" ht="12.75">
      <c r="C57" s="31">
        <v>1800</v>
      </c>
      <c r="D57" s="9">
        <v>105</v>
      </c>
    </row>
    <row r="58" spans="3:4" ht="12.75">
      <c r="C58" s="31">
        <v>1400</v>
      </c>
      <c r="D58" s="9">
        <v>95.28795811518324</v>
      </c>
    </row>
    <row r="59" spans="3:5" ht="12.75">
      <c r="C59" s="48">
        <v>2350</v>
      </c>
      <c r="E59" s="9">
        <v>0</v>
      </c>
    </row>
    <row r="60" spans="3:5" ht="12.75">
      <c r="C60" s="30">
        <v>2200</v>
      </c>
      <c r="E60" s="32">
        <v>107</v>
      </c>
    </row>
    <row r="61" spans="3:5" ht="12.75">
      <c r="C61" s="30">
        <v>2000</v>
      </c>
      <c r="E61" s="32">
        <v>116</v>
      </c>
    </row>
    <row r="62" spans="3:5" ht="12.75">
      <c r="C62" s="30">
        <v>1900</v>
      </c>
      <c r="E62" s="32">
        <v>114</v>
      </c>
    </row>
    <row r="63" spans="3:5" ht="12.75">
      <c r="C63" s="30">
        <v>1800</v>
      </c>
      <c r="E63" s="32">
        <v>112</v>
      </c>
    </row>
    <row r="64" spans="3:5" ht="12.75">
      <c r="C64" s="30">
        <v>1500</v>
      </c>
      <c r="E64" s="9">
        <v>102.09424083769633</v>
      </c>
    </row>
    <row r="65" spans="3:6" ht="12.75">
      <c r="C65" s="47">
        <v>2375</v>
      </c>
      <c r="F65" s="9">
        <v>0</v>
      </c>
    </row>
    <row r="66" spans="3:6" ht="12.75">
      <c r="C66" s="47">
        <v>2200</v>
      </c>
      <c r="F66" s="49">
        <v>103</v>
      </c>
    </row>
    <row r="67" spans="3:6" ht="12.75">
      <c r="C67" s="47">
        <v>2000</v>
      </c>
      <c r="F67" s="49">
        <v>110</v>
      </c>
    </row>
    <row r="68" spans="3:6" ht="12.75">
      <c r="C68" s="47">
        <v>1900</v>
      </c>
      <c r="F68" s="49">
        <v>108</v>
      </c>
    </row>
    <row r="69" spans="3:6" ht="12.75">
      <c r="C69" s="47">
        <v>1800</v>
      </c>
      <c r="F69" s="49">
        <v>105</v>
      </c>
    </row>
    <row r="70" spans="3:6" ht="12.75">
      <c r="C70" s="47">
        <v>1400</v>
      </c>
      <c r="F70" s="9">
        <v>93.82198952879581</v>
      </c>
    </row>
    <row r="74" spans="3:4" ht="12.75">
      <c r="C74" s="31">
        <v>2250</v>
      </c>
      <c r="D74" s="4">
        <v>0</v>
      </c>
    </row>
    <row r="75" spans="3:4" ht="12.75">
      <c r="C75" s="31">
        <v>2100</v>
      </c>
      <c r="D75" s="4">
        <v>46.84047619047619</v>
      </c>
    </row>
    <row r="76" spans="3:4" ht="12.75">
      <c r="C76" s="31">
        <v>2000</v>
      </c>
      <c r="D76" s="4">
        <v>52.525</v>
      </c>
    </row>
    <row r="77" spans="3:4" ht="12.75">
      <c r="C77" s="31">
        <v>1900</v>
      </c>
      <c r="D77" s="4">
        <v>54.28421052631579</v>
      </c>
    </row>
    <row r="78" spans="3:4" ht="12.75">
      <c r="C78" s="31">
        <v>1800</v>
      </c>
      <c r="D78" s="4">
        <v>55.708333333333336</v>
      </c>
    </row>
    <row r="79" spans="3:4" ht="12.75">
      <c r="C79" s="31">
        <v>1400</v>
      </c>
      <c r="D79" s="4">
        <v>65</v>
      </c>
    </row>
    <row r="80" spans="3:5" ht="12.75">
      <c r="C80" s="48">
        <v>2350</v>
      </c>
      <c r="E80" s="31">
        <v>0</v>
      </c>
    </row>
    <row r="81" spans="3:5" ht="12.75">
      <c r="C81" s="30">
        <v>2200</v>
      </c>
      <c r="E81" s="9">
        <v>46.44772727272727</v>
      </c>
    </row>
    <row r="82" spans="3:5" ht="12.75">
      <c r="C82" s="30">
        <v>2000</v>
      </c>
      <c r="E82" s="9">
        <v>55.39</v>
      </c>
    </row>
    <row r="83" spans="3:5" ht="12.75">
      <c r="C83" s="30">
        <v>1900</v>
      </c>
      <c r="E83" s="9">
        <v>57.3</v>
      </c>
    </row>
    <row r="84" spans="3:5" ht="12.75">
      <c r="C84" s="30">
        <v>1800</v>
      </c>
      <c r="E84" s="9">
        <v>59.422222222222224</v>
      </c>
    </row>
    <row r="85" spans="3:5" ht="12.75">
      <c r="C85" s="30">
        <v>1500</v>
      </c>
      <c r="E85" s="32">
        <v>65</v>
      </c>
    </row>
    <row r="86" spans="3:6" ht="12.75">
      <c r="C86" s="47">
        <v>2375</v>
      </c>
      <c r="F86" s="31">
        <v>0</v>
      </c>
    </row>
    <row r="87" spans="3:6" ht="12.75">
      <c r="C87" s="47">
        <v>2200</v>
      </c>
      <c r="F87" s="9">
        <v>44.711363636363636</v>
      </c>
    </row>
    <row r="88" spans="3:6" ht="12.75">
      <c r="C88" s="47">
        <v>2000</v>
      </c>
      <c r="F88" s="9">
        <v>52.525</v>
      </c>
    </row>
    <row r="89" spans="3:6" ht="12.75">
      <c r="C89" s="47">
        <v>1900</v>
      </c>
      <c r="F89" s="9">
        <v>54.28421052631579</v>
      </c>
    </row>
    <row r="90" spans="3:6" ht="12.75">
      <c r="C90" s="47">
        <v>1800</v>
      </c>
      <c r="F90" s="9">
        <v>55.708333333333336</v>
      </c>
    </row>
    <row r="91" spans="3:6" ht="12.75">
      <c r="C91" s="47">
        <v>1400</v>
      </c>
      <c r="F91" s="32">
        <v>64</v>
      </c>
    </row>
  </sheetData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Y105"/>
  <sheetViews>
    <sheetView zoomScale="75" zoomScaleNormal="75" workbookViewId="0" topLeftCell="A7">
      <selection activeCell="G13" sqref="G12:G13"/>
    </sheetView>
  </sheetViews>
  <sheetFormatPr defaultColWidth="11.421875" defaultRowHeight="12.75"/>
  <sheetData>
    <row r="1" ht="15.75">
      <c r="A1" s="44" t="s">
        <v>21</v>
      </c>
    </row>
    <row r="2" ht="12.75">
      <c r="B2" s="1"/>
    </row>
    <row r="3" spans="3:5" ht="12.75">
      <c r="C3" s="2" t="s">
        <v>0</v>
      </c>
      <c r="D3" s="2" t="s">
        <v>7</v>
      </c>
      <c r="E3" s="2" t="s">
        <v>8</v>
      </c>
    </row>
    <row r="4" spans="3:5" ht="12.75">
      <c r="C4" s="30">
        <v>2286</v>
      </c>
      <c r="D4" s="31">
        <v>0</v>
      </c>
      <c r="E4" s="9">
        <f>+D4*C4/716.2</f>
        <v>0</v>
      </c>
    </row>
    <row r="5" spans="3:5" ht="12.75">
      <c r="C5" s="30">
        <v>2100</v>
      </c>
      <c r="D5" s="9">
        <f>+E5*955/C5</f>
        <v>46.84047619047619</v>
      </c>
      <c r="E5" s="32">
        <v>103</v>
      </c>
    </row>
    <row r="6" spans="3:5" ht="12.75">
      <c r="C6" s="30">
        <v>2000</v>
      </c>
      <c r="D6" s="9">
        <f>+E6*955/C6</f>
        <v>49.66</v>
      </c>
      <c r="E6" s="32">
        <v>104</v>
      </c>
    </row>
    <row r="7" spans="3:5" ht="12.75">
      <c r="C7" s="30">
        <v>1900</v>
      </c>
      <c r="D7" s="9">
        <f>+E7*955/C7</f>
        <v>53.27894736842105</v>
      </c>
      <c r="E7" s="32">
        <v>106</v>
      </c>
    </row>
    <row r="8" spans="3:5" ht="12.75">
      <c r="C8" s="30">
        <v>1800</v>
      </c>
      <c r="D8" s="9">
        <f>+E8*955/C8</f>
        <v>55.17777777777778</v>
      </c>
      <c r="E8" s="32">
        <v>104</v>
      </c>
    </row>
    <row r="9" spans="3:5" ht="12.75">
      <c r="C9" s="30">
        <v>1400</v>
      </c>
      <c r="D9" s="32">
        <v>62</v>
      </c>
      <c r="E9" s="9">
        <f>D9*C9/955</f>
        <v>90.89005235602095</v>
      </c>
    </row>
    <row r="11" ht="12.75">
      <c r="D11" s="2" t="s">
        <v>10</v>
      </c>
    </row>
    <row r="13" spans="3:5" ht="12.75">
      <c r="C13" s="29" t="s">
        <v>1</v>
      </c>
      <c r="D13" s="9">
        <f>+(D9-D5)*100/D5</f>
        <v>32.36415391653536</v>
      </c>
      <c r="E13" t="s">
        <v>2</v>
      </c>
    </row>
    <row r="14" spans="3:5" ht="12.75">
      <c r="C14" s="29" t="s">
        <v>9</v>
      </c>
      <c r="D14" s="9">
        <f>+(C5-C9)*100/C5</f>
        <v>33.333333333333336</v>
      </c>
      <c r="E14" t="s">
        <v>2</v>
      </c>
    </row>
    <row r="39" spans="8:14" ht="12.75">
      <c r="H39" s="29" t="s">
        <v>12</v>
      </c>
      <c r="I39" s="38" t="s">
        <v>26</v>
      </c>
      <c r="J39" s="38" t="s">
        <v>25</v>
      </c>
      <c r="K39" s="38" t="s">
        <v>4</v>
      </c>
      <c r="L39" s="38" t="s">
        <v>24</v>
      </c>
      <c r="M39" s="38" t="s">
        <v>23</v>
      </c>
      <c r="N39" s="38" t="s">
        <v>22</v>
      </c>
    </row>
    <row r="40" spans="1:15" ht="13.5" thickBot="1">
      <c r="A40" s="37" t="s">
        <v>17</v>
      </c>
      <c r="B40" s="31">
        <v>955</v>
      </c>
      <c r="C40" s="3" t="s">
        <v>19</v>
      </c>
      <c r="G40" s="45" t="s">
        <v>15</v>
      </c>
      <c r="H40" s="29" t="s">
        <v>13</v>
      </c>
      <c r="I40" s="30">
        <v>9.9</v>
      </c>
      <c r="J40" s="30">
        <v>8.2</v>
      </c>
      <c r="K40" s="30">
        <v>9.1</v>
      </c>
      <c r="L40" s="30">
        <v>7.4</v>
      </c>
      <c r="M40" s="30">
        <v>6.2</v>
      </c>
      <c r="N40" s="30">
        <v>5.1</v>
      </c>
      <c r="O40" s="1" t="s">
        <v>14</v>
      </c>
    </row>
    <row r="41" spans="1:14" ht="13.5" thickBot="1">
      <c r="A41" s="37" t="s">
        <v>18</v>
      </c>
      <c r="B41" s="31">
        <v>360</v>
      </c>
      <c r="C41" s="40">
        <f>+B40/B41</f>
        <v>2.6527777777777777</v>
      </c>
      <c r="G41" s="38">
        <v>2100</v>
      </c>
      <c r="H41" s="29" t="s">
        <v>16</v>
      </c>
      <c r="I41" s="9">
        <f aca="true" t="shared" si="0" ref="I41:N41">+$G41/I40</f>
        <v>212.12121212121212</v>
      </c>
      <c r="J41" s="9">
        <f t="shared" si="0"/>
        <v>256.0975609756098</v>
      </c>
      <c r="K41" s="9">
        <f t="shared" si="0"/>
        <v>230.76923076923077</v>
      </c>
      <c r="L41" s="9">
        <f t="shared" si="0"/>
        <v>283.78378378378375</v>
      </c>
      <c r="M41" s="9">
        <f t="shared" si="0"/>
        <v>338.7096774193548</v>
      </c>
      <c r="N41" s="9">
        <f t="shared" si="0"/>
        <v>411.764705882353</v>
      </c>
    </row>
    <row r="42" spans="8:14" ht="12.75">
      <c r="H42" s="41" t="s">
        <v>20</v>
      </c>
      <c r="I42" s="42"/>
      <c r="J42" s="43">
        <f>+E44</f>
        <v>0.8282828282828282</v>
      </c>
      <c r="K42" s="43">
        <f>+G44</f>
        <v>1.1097560975609757</v>
      </c>
      <c r="L42" s="43">
        <f>+I44</f>
        <v>0.8131868131868133</v>
      </c>
      <c r="M42" s="43">
        <f>+K44</f>
        <v>0.8378378378378377</v>
      </c>
      <c r="N42" s="43">
        <f>+M44</f>
        <v>0.8225806451612901</v>
      </c>
    </row>
    <row r="43" spans="19:25" ht="12.75">
      <c r="S43" s="5"/>
      <c r="T43" s="5"/>
      <c r="U43" s="5"/>
      <c r="V43" s="5"/>
      <c r="W43" s="5"/>
      <c r="X43" s="5"/>
      <c r="Y43" s="5"/>
    </row>
    <row r="44" spans="3:25" ht="12.75">
      <c r="C44" s="6" t="s">
        <v>3</v>
      </c>
      <c r="E44" s="7">
        <f>+E47/C47</f>
        <v>0.8282828282828282</v>
      </c>
      <c r="G44" s="7">
        <f>+G47/E47</f>
        <v>1.1097560975609757</v>
      </c>
      <c r="I44" s="7">
        <f>+I47/G47</f>
        <v>0.8131868131868133</v>
      </c>
      <c r="K44" s="7">
        <f>+K47/I47</f>
        <v>0.8378378378378377</v>
      </c>
      <c r="M44" s="7">
        <f>+M47/K47</f>
        <v>0.8225806451612901</v>
      </c>
      <c r="S44" s="5"/>
      <c r="T44" s="5"/>
      <c r="U44" s="5"/>
      <c r="V44" s="5"/>
      <c r="W44" s="5"/>
      <c r="X44" s="5"/>
      <c r="Y44" s="5"/>
    </row>
    <row r="45" spans="3:25" ht="12.75">
      <c r="C45" s="39">
        <f>+I41</f>
        <v>212.12121212121212</v>
      </c>
      <c r="E45" s="39">
        <f>+J41</f>
        <v>256.0975609756098</v>
      </c>
      <c r="G45" s="39">
        <f>+K41</f>
        <v>230.76923076923077</v>
      </c>
      <c r="I45" s="39">
        <f>+L41</f>
        <v>283.78378378378375</v>
      </c>
      <c r="K45" s="39">
        <f>+M41</f>
        <v>338.7096774193548</v>
      </c>
      <c r="M45" s="39">
        <f>+N41</f>
        <v>411.764705882353</v>
      </c>
      <c r="O45" s="8"/>
      <c r="P45" s="5"/>
      <c r="Q45" s="8"/>
      <c r="R45" s="5"/>
      <c r="S45" s="8"/>
      <c r="T45" s="5"/>
      <c r="U45" s="8"/>
      <c r="V45" s="5"/>
      <c r="W45" s="8"/>
      <c r="X45" s="5"/>
      <c r="Y45" s="8"/>
    </row>
    <row r="46" spans="3:25" ht="12.75">
      <c r="C46" s="2" t="str">
        <f>+I39</f>
        <v>C-2</v>
      </c>
      <c r="E46" s="2" t="str">
        <f>+J39</f>
        <v>C-1</v>
      </c>
      <c r="G46" s="2" t="str">
        <f>+K39</f>
        <v>B-4</v>
      </c>
      <c r="I46" s="2" t="str">
        <f>+L39</f>
        <v>B-3</v>
      </c>
      <c r="K46" s="2" t="str">
        <f>+M39</f>
        <v>B-2</v>
      </c>
      <c r="M46" s="2" t="str">
        <f>+N39</f>
        <v>B-1</v>
      </c>
      <c r="O46" s="8"/>
      <c r="P46" s="5"/>
      <c r="Q46" s="8"/>
      <c r="R46" s="5"/>
      <c r="S46" s="8"/>
      <c r="T46" s="5"/>
      <c r="U46" s="8"/>
      <c r="V46" s="5"/>
      <c r="W46" s="8"/>
      <c r="X46" s="5"/>
      <c r="Y46" s="8"/>
    </row>
    <row r="47" spans="3:25" ht="12.75">
      <c r="C47" s="9">
        <f>+$C4/C$45</f>
        <v>10.776857142857143</v>
      </c>
      <c r="D47" s="3">
        <f>+$D4*C$45</f>
        <v>0</v>
      </c>
      <c r="E47" s="9">
        <f>+$C4/E$45</f>
        <v>8.926285714285713</v>
      </c>
      <c r="F47" s="3">
        <f>+$D4*E$45</f>
        <v>0</v>
      </c>
      <c r="G47" s="9">
        <f>+$C4/G$45</f>
        <v>9.906</v>
      </c>
      <c r="H47" s="10">
        <f>+$D4*G$45</f>
        <v>0</v>
      </c>
      <c r="I47" s="9">
        <f>+$C4/I$45</f>
        <v>8.055428571428573</v>
      </c>
      <c r="J47" s="10">
        <f>+$D4*I$45</f>
        <v>0</v>
      </c>
      <c r="K47" s="9">
        <f>+$C4/K$45</f>
        <v>6.749142857142857</v>
      </c>
      <c r="L47" s="10">
        <f>+$D4*K$45</f>
        <v>0</v>
      </c>
      <c r="M47" s="9">
        <f>+$C4/M$45</f>
        <v>5.551714285714285</v>
      </c>
      <c r="N47" s="10">
        <f>+$D4*M$45</f>
        <v>0</v>
      </c>
      <c r="O47" s="11"/>
      <c r="P47" s="12"/>
      <c r="Q47" s="11"/>
      <c r="R47" s="12"/>
      <c r="S47" s="11"/>
      <c r="T47" s="12"/>
      <c r="U47" s="11"/>
      <c r="V47" s="12"/>
      <c r="W47" s="11"/>
      <c r="X47" s="12"/>
      <c r="Y47" s="11"/>
    </row>
    <row r="48" spans="3:25" ht="12.75">
      <c r="C48" s="9">
        <f>+$C5/C$45</f>
        <v>9.9</v>
      </c>
      <c r="D48" s="10">
        <f>+$D5*C$45</f>
        <v>9935.858585858585</v>
      </c>
      <c r="E48" s="9">
        <f>+$C5/E$45</f>
        <v>8.2</v>
      </c>
      <c r="F48" s="10">
        <f>+$D5*E$45</f>
        <v>11995.731707317074</v>
      </c>
      <c r="G48" s="9">
        <f>+$C5/G$45</f>
        <v>9.1</v>
      </c>
      <c r="H48" s="10">
        <f>+$D5*G$45</f>
        <v>10809.34065934066</v>
      </c>
      <c r="I48" s="9">
        <f>+$C5/I$45</f>
        <v>7.400000000000001</v>
      </c>
      <c r="J48" s="10">
        <f>+$D5*I$45</f>
        <v>13292.567567567565</v>
      </c>
      <c r="K48" s="9">
        <f>+$C5/K$45</f>
        <v>6.2</v>
      </c>
      <c r="L48" s="10">
        <f>+$D5*K$45</f>
        <v>15865.32258064516</v>
      </c>
      <c r="M48" s="9">
        <f>+$C5/M$45</f>
        <v>5.1</v>
      </c>
      <c r="N48" s="10">
        <f>+$D5*M$45</f>
        <v>19287.254901960787</v>
      </c>
      <c r="O48" s="11"/>
      <c r="P48" s="12"/>
      <c r="Q48" s="11"/>
      <c r="R48" s="12"/>
      <c r="S48" s="11"/>
      <c r="T48" s="12"/>
      <c r="U48" s="11"/>
      <c r="V48" s="12"/>
      <c r="W48" s="11"/>
      <c r="X48" s="12"/>
      <c r="Y48" s="11"/>
    </row>
    <row r="49" spans="3:25" ht="12.75">
      <c r="C49" s="9">
        <f>+$C8/C$45</f>
        <v>8.485714285714286</v>
      </c>
      <c r="D49" s="10">
        <f>+$D8*C$45</f>
        <v>11704.377104377105</v>
      </c>
      <c r="E49" s="9">
        <f>+$C8/E$45</f>
        <v>7.028571428571428</v>
      </c>
      <c r="F49" s="10">
        <f>+$D8*E$45</f>
        <v>14130.89430894309</v>
      </c>
      <c r="G49" s="9">
        <f>+$C8/G$45</f>
        <v>7.8</v>
      </c>
      <c r="H49" s="10">
        <f>+$D8*G$45</f>
        <v>12733.333333333334</v>
      </c>
      <c r="I49" s="9">
        <f>+$C8/I$45</f>
        <v>6.342857142857143</v>
      </c>
      <c r="J49" s="10">
        <f>+$D8*I$45</f>
        <v>15658.558558558556</v>
      </c>
      <c r="K49" s="9">
        <f>+$C8/K$45</f>
        <v>5.314285714285715</v>
      </c>
      <c r="L49" s="10">
        <f>+$D8*K$45</f>
        <v>18689.247311827956</v>
      </c>
      <c r="M49" s="9">
        <f>+$C8/M$45</f>
        <v>4.371428571428571</v>
      </c>
      <c r="N49" s="10">
        <f>+$D8*M$45</f>
        <v>22720.2614379085</v>
      </c>
      <c r="O49" s="11"/>
      <c r="P49" s="12"/>
      <c r="Q49" s="11"/>
      <c r="R49" s="12"/>
      <c r="S49" s="11"/>
      <c r="T49" s="12"/>
      <c r="U49" s="11"/>
      <c r="V49" s="12"/>
      <c r="W49" s="11"/>
      <c r="X49" s="12"/>
      <c r="Y49" s="11"/>
    </row>
    <row r="50" spans="3:25" ht="12.75">
      <c r="C50" s="9">
        <f>+$C9/C$45</f>
        <v>6.6</v>
      </c>
      <c r="D50" s="10">
        <f>+$D9*C$45</f>
        <v>13151.515151515152</v>
      </c>
      <c r="E50" s="9">
        <f>+$C9/E$45</f>
        <v>5.466666666666666</v>
      </c>
      <c r="F50" s="10">
        <f>+$D9*E$45</f>
        <v>15878.048780487807</v>
      </c>
      <c r="G50" s="9">
        <f>+$C9/G$45</f>
        <v>6.066666666666666</v>
      </c>
      <c r="H50" s="10">
        <f>+$D9*G$45</f>
        <v>14307.692307692309</v>
      </c>
      <c r="I50" s="9">
        <f>+$C9/I$45</f>
        <v>4.933333333333334</v>
      </c>
      <c r="J50" s="10">
        <f>+$D9*I$45</f>
        <v>17594.594594594593</v>
      </c>
      <c r="K50" s="9">
        <f>+$C9/K$45</f>
        <v>4.133333333333334</v>
      </c>
      <c r="L50" s="10">
        <f>+$D9*K$45</f>
        <v>21000</v>
      </c>
      <c r="M50" s="9">
        <f>+$C9/M$45</f>
        <v>3.3999999999999995</v>
      </c>
      <c r="N50" s="10">
        <f>+$D9*M$45</f>
        <v>25529.411764705885</v>
      </c>
      <c r="O50" s="11"/>
      <c r="P50" s="12"/>
      <c r="Q50" s="11"/>
      <c r="R50" s="12"/>
      <c r="S50" s="11"/>
      <c r="T50" s="12"/>
      <c r="U50" s="11"/>
      <c r="V50" s="12"/>
      <c r="W50" s="11"/>
      <c r="X50" s="12"/>
      <c r="Y50" s="11"/>
    </row>
    <row r="51" ht="12.75">
      <c r="C51" s="4"/>
    </row>
    <row r="52" ht="12.75">
      <c r="C52" s="4"/>
    </row>
    <row r="53" spans="3:11" ht="12.75">
      <c r="C53" s="2" t="s">
        <v>5</v>
      </c>
      <c r="D53" s="38" t="s">
        <v>26</v>
      </c>
      <c r="E53" s="38" t="s">
        <v>25</v>
      </c>
      <c r="F53" s="38" t="s">
        <v>4</v>
      </c>
      <c r="G53" s="38" t="s">
        <v>24</v>
      </c>
      <c r="H53" s="38" t="s">
        <v>23</v>
      </c>
      <c r="I53" s="38" t="s">
        <v>22</v>
      </c>
      <c r="J53" s="2" t="s">
        <v>11</v>
      </c>
      <c r="K53" s="2" t="s">
        <v>6</v>
      </c>
    </row>
    <row r="54" spans="2:20" ht="12.75">
      <c r="B54" s="3">
        <f>+D47</f>
        <v>0</v>
      </c>
      <c r="C54" s="13">
        <f>+B54/$C$41</f>
        <v>0</v>
      </c>
      <c r="D54" s="14">
        <f>+C47</f>
        <v>10.776857142857143</v>
      </c>
      <c r="E54" s="20"/>
      <c r="F54" s="20"/>
      <c r="G54" s="20"/>
      <c r="H54" s="20"/>
      <c r="I54" s="20"/>
      <c r="J54" s="20"/>
      <c r="K54" s="33"/>
      <c r="S54" s="15"/>
      <c r="T54" s="10"/>
    </row>
    <row r="55" spans="2:20" ht="12.75">
      <c r="B55" s="10">
        <f>+D48</f>
        <v>9935.858585858585</v>
      </c>
      <c r="C55" s="13">
        <f>+B55/$C$41</f>
        <v>3745.454545454545</v>
      </c>
      <c r="D55" s="14">
        <f>+C48</f>
        <v>9.9</v>
      </c>
      <c r="E55" s="5"/>
      <c r="F55" s="5"/>
      <c r="G55" s="5"/>
      <c r="H55" s="5"/>
      <c r="I55" s="5"/>
      <c r="J55" s="5"/>
      <c r="K55" s="34"/>
      <c r="S55" s="15"/>
      <c r="T55" s="10"/>
    </row>
    <row r="56" spans="2:20" ht="12.75">
      <c r="B56" s="10">
        <f>+D49</f>
        <v>11704.377104377105</v>
      </c>
      <c r="C56" s="13">
        <f>+B56/$C$41</f>
        <v>4412.121212121212</v>
      </c>
      <c r="D56" s="14">
        <f>+C49</f>
        <v>8.485714285714286</v>
      </c>
      <c r="E56" s="5"/>
      <c r="F56" s="5"/>
      <c r="G56" s="5"/>
      <c r="H56" s="5"/>
      <c r="I56" s="5"/>
      <c r="J56" s="5"/>
      <c r="K56" s="34"/>
      <c r="S56" s="15"/>
      <c r="T56" s="10"/>
    </row>
    <row r="57" spans="2:20" ht="12.75">
      <c r="B57" s="10">
        <f>+D50</f>
        <v>13151.515151515152</v>
      </c>
      <c r="C57" s="13">
        <f>+B57/$C$41</f>
        <v>4957.639219419324</v>
      </c>
      <c r="D57" s="14">
        <f>+C50</f>
        <v>6.6</v>
      </c>
      <c r="E57" s="5"/>
      <c r="F57" s="5"/>
      <c r="G57" s="5"/>
      <c r="H57" s="5"/>
      <c r="I57" s="5"/>
      <c r="J57" s="5"/>
      <c r="K57" s="34"/>
      <c r="S57" s="15"/>
      <c r="T57" s="10"/>
    </row>
    <row r="58" spans="2:20" ht="12.75">
      <c r="B58" s="10"/>
      <c r="C58" s="13">
        <v>0</v>
      </c>
      <c r="D58" s="11"/>
      <c r="E58" s="5"/>
      <c r="F58" s="5"/>
      <c r="G58" s="5"/>
      <c r="H58" s="5"/>
      <c r="I58" s="5"/>
      <c r="J58" s="5"/>
      <c r="K58" s="34"/>
      <c r="S58" s="15"/>
      <c r="T58" s="10"/>
    </row>
    <row r="59" spans="2:20" ht="12.75">
      <c r="B59" s="3">
        <f>+F47</f>
        <v>0</v>
      </c>
      <c r="C59" s="13">
        <f>+B59/$C$41</f>
        <v>0</v>
      </c>
      <c r="D59" s="5"/>
      <c r="E59" s="9">
        <f>+E47</f>
        <v>8.926285714285713</v>
      </c>
      <c r="F59" s="5"/>
      <c r="G59" s="5"/>
      <c r="H59" s="5"/>
      <c r="I59" s="5"/>
      <c r="J59" s="5"/>
      <c r="K59" s="34"/>
      <c r="S59" s="15"/>
      <c r="T59" s="10"/>
    </row>
    <row r="60" spans="2:20" ht="12.75">
      <c r="B60" s="3">
        <f>+F48</f>
        <v>11995.731707317074</v>
      </c>
      <c r="C60" s="13">
        <f>+B60/$C$41</f>
        <v>4521.951219512196</v>
      </c>
      <c r="D60" s="5"/>
      <c r="E60" s="9">
        <f>+E48</f>
        <v>8.2</v>
      </c>
      <c r="F60" s="5"/>
      <c r="G60" s="5"/>
      <c r="H60" s="5"/>
      <c r="I60" s="5"/>
      <c r="J60" s="5"/>
      <c r="K60" s="34"/>
      <c r="S60" s="15"/>
      <c r="T60" s="10"/>
    </row>
    <row r="61" spans="2:20" ht="12.75">
      <c r="B61" s="3">
        <f>+F49</f>
        <v>14130.89430894309</v>
      </c>
      <c r="C61" s="13">
        <f>+B61/$C$41</f>
        <v>5326.829268292683</v>
      </c>
      <c r="D61" s="5"/>
      <c r="E61" s="9">
        <f>+E49</f>
        <v>7.028571428571428</v>
      </c>
      <c r="F61" s="5"/>
      <c r="G61" s="5"/>
      <c r="H61" s="5"/>
      <c r="I61" s="5"/>
      <c r="J61" s="5"/>
      <c r="K61" s="34"/>
      <c r="S61" s="15"/>
      <c r="T61" s="10"/>
    </row>
    <row r="62" spans="2:20" ht="12.75">
      <c r="B62" s="3">
        <f>+F50</f>
        <v>15878.048780487807</v>
      </c>
      <c r="C62" s="13">
        <f>+B62/$C$41</f>
        <v>5985.44247222577</v>
      </c>
      <c r="D62" s="5"/>
      <c r="E62" s="9">
        <f>+E50</f>
        <v>5.466666666666666</v>
      </c>
      <c r="F62" s="5"/>
      <c r="G62" s="5"/>
      <c r="H62" s="5"/>
      <c r="I62" s="5"/>
      <c r="J62" s="5"/>
      <c r="K62" s="34"/>
      <c r="S62" s="15"/>
      <c r="T62" s="10"/>
    </row>
    <row r="63" spans="2:20" ht="12.75">
      <c r="B63" s="3"/>
      <c r="C63" s="13">
        <v>0</v>
      </c>
      <c r="D63" s="5"/>
      <c r="E63" s="11"/>
      <c r="F63" s="5"/>
      <c r="G63" s="5"/>
      <c r="H63" s="5"/>
      <c r="I63" s="5"/>
      <c r="J63" s="5"/>
      <c r="K63" s="34"/>
      <c r="S63" s="15"/>
      <c r="T63" s="10"/>
    </row>
    <row r="64" spans="2:20" ht="12.75">
      <c r="B64" s="10">
        <f>+H47</f>
        <v>0</v>
      </c>
      <c r="C64" s="13">
        <f>+B64/$C$41</f>
        <v>0</v>
      </c>
      <c r="D64" s="5"/>
      <c r="E64" s="5"/>
      <c r="F64" s="9">
        <f>+G47</f>
        <v>9.906</v>
      </c>
      <c r="G64" s="5"/>
      <c r="H64" s="5"/>
      <c r="I64" s="5"/>
      <c r="J64" s="5"/>
      <c r="K64" s="34"/>
      <c r="S64" s="15"/>
      <c r="T64" s="10"/>
    </row>
    <row r="65" spans="2:20" ht="12.75">
      <c r="B65" s="10">
        <f>+H48</f>
        <v>10809.34065934066</v>
      </c>
      <c r="C65" s="13">
        <f>+B65/$C$41</f>
        <v>4074.725274725275</v>
      </c>
      <c r="D65" s="5"/>
      <c r="E65" s="5"/>
      <c r="F65" s="9">
        <f>+G48</f>
        <v>9.1</v>
      </c>
      <c r="G65" s="5"/>
      <c r="H65" s="5"/>
      <c r="I65" s="5"/>
      <c r="J65" s="5"/>
      <c r="K65" s="34"/>
      <c r="S65" s="15"/>
      <c r="T65" s="10"/>
    </row>
    <row r="66" spans="2:20" ht="12.75">
      <c r="B66" s="10">
        <f>+H49</f>
        <v>12733.333333333334</v>
      </c>
      <c r="C66" s="13">
        <f>+B66/$C$41</f>
        <v>4800</v>
      </c>
      <c r="D66" s="5"/>
      <c r="E66" s="5"/>
      <c r="F66" s="9">
        <f>+G49</f>
        <v>7.8</v>
      </c>
      <c r="G66" s="5"/>
      <c r="H66" s="5"/>
      <c r="I66" s="5"/>
      <c r="J66" s="5"/>
      <c r="K66" s="34"/>
      <c r="S66" s="15"/>
      <c r="T66" s="10"/>
    </row>
    <row r="67" spans="2:20" ht="12.75">
      <c r="B67" s="10">
        <f>+H50</f>
        <v>14307.692307692309</v>
      </c>
      <c r="C67" s="13">
        <f>+B67/$C$41</f>
        <v>5393.475634313331</v>
      </c>
      <c r="D67" s="5"/>
      <c r="E67" s="5"/>
      <c r="F67" s="9">
        <f>+G50</f>
        <v>6.066666666666666</v>
      </c>
      <c r="G67" s="5"/>
      <c r="H67" s="5"/>
      <c r="I67" s="5"/>
      <c r="J67" s="5"/>
      <c r="K67" s="34"/>
      <c r="S67" s="15"/>
      <c r="T67" s="10"/>
    </row>
    <row r="68" spans="2:20" ht="12.75">
      <c r="B68" s="10"/>
      <c r="C68" s="13">
        <v>0</v>
      </c>
      <c r="D68" s="5"/>
      <c r="E68" s="5"/>
      <c r="F68" s="11"/>
      <c r="G68" s="5"/>
      <c r="H68" s="5"/>
      <c r="I68" s="5"/>
      <c r="J68" s="5"/>
      <c r="K68" s="34"/>
      <c r="S68" s="15"/>
      <c r="T68" s="10"/>
    </row>
    <row r="69" spans="2:20" ht="12.75">
      <c r="B69" s="10">
        <f>+J47</f>
        <v>0</v>
      </c>
      <c r="C69" s="13">
        <f>+B69/$C$41</f>
        <v>0</v>
      </c>
      <c r="D69" s="5"/>
      <c r="E69" s="5"/>
      <c r="F69" s="5"/>
      <c r="G69" s="9">
        <f>+I47</f>
        <v>8.055428571428573</v>
      </c>
      <c r="H69" s="5"/>
      <c r="I69" s="5"/>
      <c r="J69" s="5"/>
      <c r="K69" s="34"/>
      <c r="S69" s="15"/>
      <c r="T69" s="10"/>
    </row>
    <row r="70" spans="2:20" ht="12.75">
      <c r="B70" s="10">
        <f>+J48</f>
        <v>13292.567567567565</v>
      </c>
      <c r="C70" s="13">
        <f>+B70/$C$41</f>
        <v>5010.81081081081</v>
      </c>
      <c r="D70" s="5"/>
      <c r="E70" s="5"/>
      <c r="F70" s="5"/>
      <c r="G70" s="9">
        <f>+I48</f>
        <v>7.400000000000001</v>
      </c>
      <c r="H70" s="5"/>
      <c r="I70" s="5"/>
      <c r="J70" s="5"/>
      <c r="K70" s="34"/>
      <c r="S70" s="15"/>
      <c r="T70" s="10"/>
    </row>
    <row r="71" spans="2:20" ht="12.75">
      <c r="B71" s="10">
        <f>+J49</f>
        <v>15658.558558558556</v>
      </c>
      <c r="C71" s="13">
        <f>+B71/$C$41</f>
        <v>5902.702702702702</v>
      </c>
      <c r="D71" s="5"/>
      <c r="E71" s="5"/>
      <c r="F71" s="5"/>
      <c r="G71" s="9">
        <f>+I49</f>
        <v>6.342857142857143</v>
      </c>
      <c r="H71" s="5"/>
      <c r="I71" s="5"/>
      <c r="J71" s="5"/>
      <c r="K71" s="34"/>
      <c r="S71" s="15"/>
      <c r="T71" s="10"/>
    </row>
    <row r="72" spans="2:20" ht="12.75">
      <c r="B72" s="10">
        <f>+J50</f>
        <v>17594.594594594593</v>
      </c>
      <c r="C72" s="13">
        <f>+B72/$C$41</f>
        <v>6632.517334088015</v>
      </c>
      <c r="D72" s="5"/>
      <c r="E72" s="5"/>
      <c r="F72" s="5"/>
      <c r="G72" s="9">
        <f>+I50</f>
        <v>4.933333333333334</v>
      </c>
      <c r="H72" s="5"/>
      <c r="I72" s="5"/>
      <c r="J72" s="5"/>
      <c r="K72" s="34"/>
      <c r="S72" s="15"/>
      <c r="T72" s="10"/>
    </row>
    <row r="73" spans="2:20" ht="12.75">
      <c r="B73" s="10"/>
      <c r="C73" s="13">
        <v>0</v>
      </c>
      <c r="D73" s="5"/>
      <c r="E73" s="5"/>
      <c r="F73" s="5"/>
      <c r="G73" s="11"/>
      <c r="H73" s="5"/>
      <c r="I73" s="5"/>
      <c r="J73" s="5"/>
      <c r="K73" s="34"/>
      <c r="S73" s="15"/>
      <c r="T73" s="10"/>
    </row>
    <row r="74" spans="2:20" ht="12.75">
      <c r="B74" s="10">
        <f>+L47</f>
        <v>0</v>
      </c>
      <c r="C74" s="13">
        <f>+B74/$C$41</f>
        <v>0</v>
      </c>
      <c r="D74" s="5"/>
      <c r="E74" s="5"/>
      <c r="F74" s="5"/>
      <c r="G74" s="5"/>
      <c r="H74" s="9">
        <f>+K47</f>
        <v>6.749142857142857</v>
      </c>
      <c r="I74" s="5"/>
      <c r="J74" s="5"/>
      <c r="K74" s="34"/>
      <c r="S74" s="15"/>
      <c r="T74" s="10"/>
    </row>
    <row r="75" spans="2:20" ht="12.75">
      <c r="B75" s="10">
        <f>+L48</f>
        <v>15865.32258064516</v>
      </c>
      <c r="C75" s="13">
        <f>+B75/$C$41</f>
        <v>5980.645161290322</v>
      </c>
      <c r="D75" s="5"/>
      <c r="E75" s="5"/>
      <c r="F75" s="5"/>
      <c r="G75" s="5"/>
      <c r="H75" s="9">
        <f>+K48</f>
        <v>6.2</v>
      </c>
      <c r="I75" s="5"/>
      <c r="J75" s="5"/>
      <c r="K75" s="34"/>
      <c r="S75" s="15"/>
      <c r="T75" s="10"/>
    </row>
    <row r="76" spans="2:20" ht="12.75">
      <c r="B76" s="10">
        <f>+L49</f>
        <v>18689.247311827956</v>
      </c>
      <c r="C76" s="13">
        <f>+B76/$C$41</f>
        <v>7045.1612903225805</v>
      </c>
      <c r="D76" s="5"/>
      <c r="E76" s="5"/>
      <c r="F76" s="5"/>
      <c r="G76" s="5"/>
      <c r="H76" s="9">
        <f>+K49</f>
        <v>5.314285714285715</v>
      </c>
      <c r="I76" s="5"/>
      <c r="J76" s="5"/>
      <c r="K76" s="34"/>
      <c r="S76" s="15"/>
      <c r="T76" s="10"/>
    </row>
    <row r="77" spans="2:20" ht="12.75">
      <c r="B77" s="10">
        <f>+L50</f>
        <v>21000</v>
      </c>
      <c r="C77" s="13">
        <f>+B77/$C$41</f>
        <v>7916.2303664921465</v>
      </c>
      <c r="D77" s="5"/>
      <c r="E77" s="5"/>
      <c r="F77" s="5"/>
      <c r="G77" s="5"/>
      <c r="H77" s="9">
        <f>+K50</f>
        <v>4.133333333333334</v>
      </c>
      <c r="I77" s="5"/>
      <c r="J77" s="5"/>
      <c r="K77" s="34"/>
      <c r="S77" s="15"/>
      <c r="T77" s="10"/>
    </row>
    <row r="78" spans="2:20" ht="12.75">
      <c r="B78" s="10"/>
      <c r="C78" s="13">
        <v>0</v>
      </c>
      <c r="D78" s="5"/>
      <c r="E78" s="5"/>
      <c r="F78" s="5"/>
      <c r="G78" s="5"/>
      <c r="H78" s="11"/>
      <c r="I78" s="5"/>
      <c r="J78" s="5"/>
      <c r="K78" s="34"/>
      <c r="S78" s="15"/>
      <c r="T78" s="10"/>
    </row>
    <row r="79" spans="2:20" ht="12.75">
      <c r="B79" s="10">
        <f>+N47</f>
        <v>0</v>
      </c>
      <c r="C79" s="13">
        <f>+B79/$C$41</f>
        <v>0</v>
      </c>
      <c r="D79" s="5"/>
      <c r="E79" s="5"/>
      <c r="F79" s="5"/>
      <c r="G79" s="5"/>
      <c r="H79" s="5"/>
      <c r="I79" s="9">
        <f>+M47</f>
        <v>5.551714285714285</v>
      </c>
      <c r="J79" s="5"/>
      <c r="K79" s="34"/>
      <c r="S79" s="15"/>
      <c r="T79" s="10"/>
    </row>
    <row r="80" spans="2:20" ht="12.75">
      <c r="B80" s="10">
        <f>+N48</f>
        <v>19287.254901960787</v>
      </c>
      <c r="C80" s="13">
        <f>+B80/$C$41</f>
        <v>7270.588235294119</v>
      </c>
      <c r="D80" s="5"/>
      <c r="E80" s="5"/>
      <c r="F80" s="5"/>
      <c r="G80" s="5"/>
      <c r="H80" s="5"/>
      <c r="I80" s="9">
        <f>+M48</f>
        <v>5.1</v>
      </c>
      <c r="J80" s="5"/>
      <c r="K80" s="34"/>
      <c r="S80" s="15"/>
      <c r="T80" s="10"/>
    </row>
    <row r="81" spans="2:20" ht="12.75">
      <c r="B81" s="10">
        <f>+N49</f>
        <v>22720.2614379085</v>
      </c>
      <c r="C81" s="13">
        <f>+B81/$C$41</f>
        <v>8564.705882352942</v>
      </c>
      <c r="D81" s="5"/>
      <c r="E81" s="5"/>
      <c r="F81" s="5"/>
      <c r="G81" s="5"/>
      <c r="H81" s="5"/>
      <c r="I81" s="9">
        <f>+M49</f>
        <v>4.371428571428571</v>
      </c>
      <c r="J81" s="5"/>
      <c r="K81" s="34"/>
      <c r="S81" s="15"/>
      <c r="T81" s="10"/>
    </row>
    <row r="82" spans="2:20" ht="12.75">
      <c r="B82" s="10">
        <f>+N50</f>
        <v>25529.411764705885</v>
      </c>
      <c r="C82" s="16">
        <f>+B82/$C$41</f>
        <v>9623.652602402219</v>
      </c>
      <c r="D82" s="5"/>
      <c r="E82" s="5"/>
      <c r="F82" s="5"/>
      <c r="G82" s="5"/>
      <c r="H82" s="5"/>
      <c r="I82" s="17">
        <f>+M50</f>
        <v>3.3999999999999995</v>
      </c>
      <c r="J82" s="5"/>
      <c r="K82" s="34"/>
      <c r="S82" s="15"/>
      <c r="T82" s="10"/>
    </row>
    <row r="83" spans="2:20" ht="12.75">
      <c r="B83" s="10"/>
      <c r="C83" s="13">
        <v>0</v>
      </c>
      <c r="D83" s="27"/>
      <c r="E83" s="27"/>
      <c r="F83" s="27"/>
      <c r="G83" s="27"/>
      <c r="H83" s="27"/>
      <c r="I83" s="35"/>
      <c r="J83" s="27"/>
      <c r="K83" s="36"/>
      <c r="S83" s="15"/>
      <c r="T83" s="10"/>
    </row>
    <row r="84" spans="2:20" ht="12.75">
      <c r="B84" s="18"/>
      <c r="C84" s="12">
        <f aca="true" t="shared" si="1" ref="C84:C94">+$E$5*$B$41/J84</f>
        <v>2648.5714285714284</v>
      </c>
      <c r="D84" s="5"/>
      <c r="E84" s="5"/>
      <c r="F84" s="5"/>
      <c r="G84" s="5"/>
      <c r="H84" s="5"/>
      <c r="I84" s="5"/>
      <c r="J84" s="23">
        <v>14</v>
      </c>
      <c r="S84" s="15"/>
      <c r="T84" s="10"/>
    </row>
    <row r="85" spans="2:20" ht="12.75">
      <c r="B85" s="22"/>
      <c r="C85" s="12">
        <f t="shared" si="1"/>
        <v>2852.3076923076924</v>
      </c>
      <c r="D85" s="5"/>
      <c r="E85" s="5"/>
      <c r="F85" s="5"/>
      <c r="G85" s="5"/>
      <c r="H85" s="5"/>
      <c r="I85" s="5"/>
      <c r="J85" s="23">
        <v>13</v>
      </c>
      <c r="S85" s="15"/>
      <c r="T85" s="10"/>
    </row>
    <row r="86" spans="2:20" ht="12.75">
      <c r="B86" s="22"/>
      <c r="C86" s="12">
        <f t="shared" si="1"/>
        <v>3090</v>
      </c>
      <c r="D86" s="5"/>
      <c r="E86" s="5"/>
      <c r="F86" s="5"/>
      <c r="G86" s="5"/>
      <c r="H86" s="5"/>
      <c r="I86" s="5"/>
      <c r="J86" s="23">
        <v>12</v>
      </c>
      <c r="S86" s="15"/>
      <c r="T86" s="10"/>
    </row>
    <row r="87" spans="2:20" ht="12.75">
      <c r="B87" s="22"/>
      <c r="C87" s="12">
        <f t="shared" si="1"/>
        <v>3708</v>
      </c>
      <c r="D87" s="5"/>
      <c r="E87" s="5"/>
      <c r="F87" s="5"/>
      <c r="G87" s="5"/>
      <c r="H87" s="5"/>
      <c r="I87" s="5"/>
      <c r="J87" s="23">
        <v>10</v>
      </c>
      <c r="S87" s="15"/>
      <c r="T87" s="10"/>
    </row>
    <row r="88" spans="2:20" ht="12.75">
      <c r="B88" s="22"/>
      <c r="C88" s="12">
        <f t="shared" si="1"/>
        <v>4120</v>
      </c>
      <c r="D88" s="5"/>
      <c r="E88" s="5"/>
      <c r="F88" s="5"/>
      <c r="G88" s="5"/>
      <c r="H88" s="5"/>
      <c r="I88" s="5"/>
      <c r="J88" s="23">
        <v>9</v>
      </c>
      <c r="S88" s="15"/>
      <c r="T88" s="10"/>
    </row>
    <row r="89" spans="2:20" ht="12.75">
      <c r="B89" s="22"/>
      <c r="C89" s="12">
        <f t="shared" si="1"/>
        <v>4635</v>
      </c>
      <c r="D89" s="5"/>
      <c r="E89" s="5"/>
      <c r="F89" s="5"/>
      <c r="G89" s="5"/>
      <c r="H89" s="5"/>
      <c r="I89" s="5"/>
      <c r="J89" s="23">
        <v>8</v>
      </c>
      <c r="S89" s="15"/>
      <c r="T89" s="10"/>
    </row>
    <row r="90" spans="2:20" ht="12.75">
      <c r="B90" s="22"/>
      <c r="C90" s="12">
        <f t="shared" si="1"/>
        <v>5297.142857142857</v>
      </c>
      <c r="D90" s="5"/>
      <c r="E90" s="5"/>
      <c r="F90" s="5"/>
      <c r="G90" s="5"/>
      <c r="H90" s="5"/>
      <c r="I90" s="5"/>
      <c r="J90" s="23">
        <v>7</v>
      </c>
      <c r="S90" s="15"/>
      <c r="T90" s="10"/>
    </row>
    <row r="91" spans="2:20" ht="12.75">
      <c r="B91" s="22"/>
      <c r="C91" s="12">
        <f t="shared" si="1"/>
        <v>6180</v>
      </c>
      <c r="D91" s="5"/>
      <c r="E91" s="5"/>
      <c r="F91" s="5"/>
      <c r="G91" s="5"/>
      <c r="H91" s="5"/>
      <c r="I91" s="5"/>
      <c r="J91" s="23">
        <v>6</v>
      </c>
      <c r="S91" s="15"/>
      <c r="T91" s="10"/>
    </row>
    <row r="92" spans="2:20" ht="12.75">
      <c r="B92" s="22"/>
      <c r="C92" s="12">
        <f t="shared" si="1"/>
        <v>7416</v>
      </c>
      <c r="D92" s="5"/>
      <c r="E92" s="5"/>
      <c r="F92" s="5"/>
      <c r="G92" s="5"/>
      <c r="H92" s="5"/>
      <c r="I92" s="5"/>
      <c r="J92" s="23">
        <v>5</v>
      </c>
      <c r="S92" s="15"/>
      <c r="T92" s="10"/>
    </row>
    <row r="93" spans="2:20" ht="12.75">
      <c r="B93" s="22"/>
      <c r="C93" s="12">
        <f t="shared" si="1"/>
        <v>9270</v>
      </c>
      <c r="D93" s="5"/>
      <c r="E93" s="5"/>
      <c r="F93" s="5"/>
      <c r="G93" s="5"/>
      <c r="H93" s="5"/>
      <c r="I93" s="5"/>
      <c r="J93" s="23">
        <v>4</v>
      </c>
      <c r="S93" s="15"/>
      <c r="T93" s="10"/>
    </row>
    <row r="94" spans="2:20" ht="12.75">
      <c r="B94" s="22"/>
      <c r="C94" s="12">
        <f t="shared" si="1"/>
        <v>12360</v>
      </c>
      <c r="D94" s="5"/>
      <c r="E94" s="5"/>
      <c r="F94" s="5"/>
      <c r="G94" s="5"/>
      <c r="H94" s="5"/>
      <c r="I94" s="5"/>
      <c r="J94" s="23">
        <v>3</v>
      </c>
      <c r="S94" s="15"/>
      <c r="T94" s="10"/>
    </row>
    <row r="95" spans="2:11" ht="12.75">
      <c r="B95" s="18">
        <v>0.85</v>
      </c>
      <c r="C95" s="19">
        <f aca="true" t="shared" si="2" ref="C95:C105">+$E$5*$B$41*$B$95/K95</f>
        <v>2251.285714285714</v>
      </c>
      <c r="D95" s="20"/>
      <c r="E95" s="20"/>
      <c r="F95" s="20"/>
      <c r="G95" s="20"/>
      <c r="H95" s="20"/>
      <c r="I95" s="20"/>
      <c r="J95" s="24"/>
      <c r="K95" s="21">
        <v>14</v>
      </c>
    </row>
    <row r="96" spans="2:11" ht="12.75">
      <c r="B96" s="22"/>
      <c r="C96" s="12">
        <f t="shared" si="2"/>
        <v>2424.4615384615386</v>
      </c>
      <c r="D96" s="5"/>
      <c r="E96" s="5"/>
      <c r="F96" s="5"/>
      <c r="G96" s="5"/>
      <c r="H96" s="5"/>
      <c r="I96" s="5"/>
      <c r="J96" s="5"/>
      <c r="K96" s="23">
        <v>13</v>
      </c>
    </row>
    <row r="97" spans="2:11" ht="12.75">
      <c r="B97" s="22"/>
      <c r="C97" s="12">
        <f t="shared" si="2"/>
        <v>2626.5</v>
      </c>
      <c r="D97" s="5"/>
      <c r="E97" s="5"/>
      <c r="F97" s="5"/>
      <c r="G97" s="5"/>
      <c r="H97" s="5"/>
      <c r="I97" s="5"/>
      <c r="J97" s="5"/>
      <c r="K97" s="23">
        <v>12</v>
      </c>
    </row>
    <row r="98" spans="2:11" ht="12.75">
      <c r="B98" s="22"/>
      <c r="C98" s="12">
        <f t="shared" si="2"/>
        <v>3151.8</v>
      </c>
      <c r="D98" s="5"/>
      <c r="E98" s="5"/>
      <c r="F98" s="5"/>
      <c r="G98" s="5"/>
      <c r="H98" s="5"/>
      <c r="I98" s="5"/>
      <c r="J98" s="5"/>
      <c r="K98" s="23">
        <v>10</v>
      </c>
    </row>
    <row r="99" spans="2:11" ht="12.75">
      <c r="B99" s="22"/>
      <c r="C99" s="12">
        <f t="shared" si="2"/>
        <v>3502</v>
      </c>
      <c r="D99" s="5"/>
      <c r="E99" s="5"/>
      <c r="F99" s="5"/>
      <c r="G99" s="5"/>
      <c r="H99" s="5"/>
      <c r="I99" s="5"/>
      <c r="J99" s="5"/>
      <c r="K99" s="23">
        <v>9</v>
      </c>
    </row>
    <row r="100" spans="2:11" ht="12.75">
      <c r="B100" s="22"/>
      <c r="C100" s="12">
        <f t="shared" si="2"/>
        <v>3939.75</v>
      </c>
      <c r="D100" s="5"/>
      <c r="E100" s="5"/>
      <c r="F100" s="5"/>
      <c r="G100" s="5"/>
      <c r="H100" s="5"/>
      <c r="I100" s="5"/>
      <c r="J100" s="5"/>
      <c r="K100" s="23">
        <v>8</v>
      </c>
    </row>
    <row r="101" spans="2:11" ht="12.75">
      <c r="B101" s="22"/>
      <c r="C101" s="12">
        <f t="shared" si="2"/>
        <v>4502.571428571428</v>
      </c>
      <c r="D101" s="5"/>
      <c r="E101" s="5"/>
      <c r="F101" s="5"/>
      <c r="G101" s="5"/>
      <c r="H101" s="5"/>
      <c r="I101" s="5"/>
      <c r="J101" s="5"/>
      <c r="K101" s="23">
        <v>7</v>
      </c>
    </row>
    <row r="102" spans="2:11" ht="12.75">
      <c r="B102" s="22"/>
      <c r="C102" s="12">
        <f t="shared" si="2"/>
        <v>5253</v>
      </c>
      <c r="D102" s="5"/>
      <c r="E102" s="5"/>
      <c r="F102" s="5"/>
      <c r="G102" s="5"/>
      <c r="H102" s="5"/>
      <c r="I102" s="5"/>
      <c r="J102" s="5"/>
      <c r="K102" s="23">
        <v>6</v>
      </c>
    </row>
    <row r="103" spans="2:11" ht="12.75">
      <c r="B103" s="22"/>
      <c r="C103" s="12">
        <f t="shared" si="2"/>
        <v>6303.6</v>
      </c>
      <c r="D103" s="5"/>
      <c r="E103" s="5"/>
      <c r="F103" s="5"/>
      <c r="G103" s="5"/>
      <c r="H103" s="5"/>
      <c r="I103" s="5"/>
      <c r="J103" s="5"/>
      <c r="K103" s="23">
        <v>5</v>
      </c>
    </row>
    <row r="104" spans="2:11" ht="12.75">
      <c r="B104" s="22"/>
      <c r="C104" s="12">
        <f t="shared" si="2"/>
        <v>7879.5</v>
      </c>
      <c r="D104" s="5"/>
      <c r="E104" s="5"/>
      <c r="F104" s="5"/>
      <c r="G104" s="5"/>
      <c r="H104" s="5"/>
      <c r="I104" s="5"/>
      <c r="J104" s="5"/>
      <c r="K104" s="23">
        <v>4</v>
      </c>
    </row>
    <row r="105" spans="2:11" ht="12.75">
      <c r="B105" s="25"/>
      <c r="C105" s="26">
        <f t="shared" si="2"/>
        <v>10506</v>
      </c>
      <c r="D105" s="27"/>
      <c r="E105" s="27"/>
      <c r="F105" s="27"/>
      <c r="G105" s="27"/>
      <c r="H105" s="27"/>
      <c r="I105" s="27"/>
      <c r="J105" s="27"/>
      <c r="K105" s="28">
        <v>3</v>
      </c>
    </row>
  </sheetData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landscape" paperSize="9" scale="3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Y105"/>
  <sheetViews>
    <sheetView zoomScale="75" zoomScaleNormal="75" workbookViewId="0" topLeftCell="A16">
      <selection activeCell="H40" sqref="H40"/>
    </sheetView>
  </sheetViews>
  <sheetFormatPr defaultColWidth="11.421875" defaultRowHeight="12.75"/>
  <sheetData>
    <row r="1" ht="15.75">
      <c r="A1" s="44" t="s">
        <v>21</v>
      </c>
    </row>
    <row r="2" ht="12.75">
      <c r="B2" s="1"/>
    </row>
    <row r="3" spans="3:5" ht="12.75">
      <c r="C3" s="2" t="s">
        <v>0</v>
      </c>
      <c r="D3" s="2" t="s">
        <v>7</v>
      </c>
      <c r="E3" s="2" t="s">
        <v>8</v>
      </c>
    </row>
    <row r="4" spans="3:5" ht="12.75">
      <c r="C4" s="30">
        <v>2200</v>
      </c>
      <c r="D4" s="31">
        <v>0</v>
      </c>
      <c r="E4" s="9">
        <f>+D4*C4/716.2</f>
        <v>0</v>
      </c>
    </row>
    <row r="5" spans="3:5" ht="12.75">
      <c r="C5" s="30">
        <v>2100</v>
      </c>
      <c r="D5" s="9">
        <f>+E5*955/C5</f>
        <v>46.84047619047619</v>
      </c>
      <c r="E5" s="32">
        <v>103</v>
      </c>
    </row>
    <row r="6" spans="3:5" ht="12.75">
      <c r="C6" s="30">
        <v>2000</v>
      </c>
      <c r="D6" s="9">
        <f>+E6*955/C6</f>
        <v>49.66</v>
      </c>
      <c r="E6" s="32">
        <v>104</v>
      </c>
    </row>
    <row r="7" spans="3:5" ht="12.75">
      <c r="C7" s="30">
        <v>1900</v>
      </c>
      <c r="D7" s="9">
        <f>+E7*955/C7</f>
        <v>53.27894736842105</v>
      </c>
      <c r="E7" s="32">
        <v>106</v>
      </c>
    </row>
    <row r="8" spans="3:5" ht="12.75">
      <c r="C8" s="30">
        <v>1800</v>
      </c>
      <c r="D8" s="9">
        <f>+E8*955/C8</f>
        <v>55.17777777777778</v>
      </c>
      <c r="E8" s="32">
        <v>104</v>
      </c>
    </row>
    <row r="9" spans="3:5" ht="12.75">
      <c r="C9" s="30">
        <v>1400</v>
      </c>
      <c r="D9" s="32">
        <v>62</v>
      </c>
      <c r="E9" s="9">
        <f>D9*C9/955</f>
        <v>90.89005235602095</v>
      </c>
    </row>
    <row r="11" ht="12.75">
      <c r="D11" s="2" t="s">
        <v>10</v>
      </c>
    </row>
    <row r="13" spans="3:5" ht="12.75">
      <c r="C13" s="29" t="s">
        <v>1</v>
      </c>
      <c r="D13" s="9">
        <f>+(D9-D5)*100/D5</f>
        <v>32.36415391653536</v>
      </c>
      <c r="E13" t="s">
        <v>2</v>
      </c>
    </row>
    <row r="14" spans="3:5" ht="12.75">
      <c r="C14" s="29" t="s">
        <v>9</v>
      </c>
      <c r="D14" s="9">
        <f>+(C5-C9)*100/C5</f>
        <v>33.333333333333336</v>
      </c>
      <c r="E14" t="s">
        <v>2</v>
      </c>
    </row>
    <row r="39" spans="8:14" ht="12.75">
      <c r="H39" s="29" t="s">
        <v>12</v>
      </c>
      <c r="I39" s="38" t="s">
        <v>26</v>
      </c>
      <c r="J39" s="38" t="s">
        <v>25</v>
      </c>
      <c r="K39" s="38" t="s">
        <v>4</v>
      </c>
      <c r="L39" s="38" t="s">
        <v>24</v>
      </c>
      <c r="M39" s="38" t="s">
        <v>23</v>
      </c>
      <c r="N39" s="38" t="s">
        <v>22</v>
      </c>
    </row>
    <row r="40" spans="1:15" ht="13.5" thickBot="1">
      <c r="A40" s="37" t="s">
        <v>17</v>
      </c>
      <c r="B40" s="31">
        <v>955</v>
      </c>
      <c r="C40" s="3" t="s">
        <v>19</v>
      </c>
      <c r="G40" s="45" t="s">
        <v>15</v>
      </c>
      <c r="H40" s="29" t="s">
        <v>13</v>
      </c>
      <c r="I40" s="30">
        <v>9.9</v>
      </c>
      <c r="J40" s="30">
        <v>8.2</v>
      </c>
      <c r="K40" s="30">
        <v>9.1</v>
      </c>
      <c r="L40" s="30">
        <v>7.4</v>
      </c>
      <c r="M40" s="30">
        <v>6.2</v>
      </c>
      <c r="N40" s="30">
        <v>5.2</v>
      </c>
      <c r="O40" s="1" t="s">
        <v>14</v>
      </c>
    </row>
    <row r="41" spans="1:14" ht="13.5" thickBot="1">
      <c r="A41" s="37" t="s">
        <v>18</v>
      </c>
      <c r="B41" s="31">
        <v>360</v>
      </c>
      <c r="C41" s="40">
        <f>+B40/B41</f>
        <v>2.6527777777777777</v>
      </c>
      <c r="G41" s="38">
        <v>2100</v>
      </c>
      <c r="H41" s="29" t="s">
        <v>16</v>
      </c>
      <c r="I41" s="9">
        <f aca="true" t="shared" si="0" ref="I41:N41">+$G41/I40</f>
        <v>212.12121212121212</v>
      </c>
      <c r="J41" s="9">
        <f t="shared" si="0"/>
        <v>256.0975609756098</v>
      </c>
      <c r="K41" s="9">
        <f t="shared" si="0"/>
        <v>230.76923076923077</v>
      </c>
      <c r="L41" s="9">
        <f t="shared" si="0"/>
        <v>283.78378378378375</v>
      </c>
      <c r="M41" s="9">
        <f t="shared" si="0"/>
        <v>338.7096774193548</v>
      </c>
      <c r="N41" s="9">
        <f t="shared" si="0"/>
        <v>403.8461538461538</v>
      </c>
    </row>
    <row r="42" spans="8:14" ht="12.75">
      <c r="H42" s="41" t="s">
        <v>20</v>
      </c>
      <c r="I42" s="42"/>
      <c r="J42" s="43">
        <f>+E44</f>
        <v>0.8282828282828282</v>
      </c>
      <c r="K42" s="43">
        <f>+G44</f>
        <v>1.1097560975609757</v>
      </c>
      <c r="L42" s="43">
        <f>+I44</f>
        <v>0.8131868131868133</v>
      </c>
      <c r="M42" s="43">
        <f>+K44</f>
        <v>0.8378378378378377</v>
      </c>
      <c r="N42" s="43">
        <f>+M44</f>
        <v>0.8387096774193549</v>
      </c>
    </row>
    <row r="43" spans="19:25" ht="12.75">
      <c r="S43" s="5"/>
      <c r="T43" s="5"/>
      <c r="U43" s="5"/>
      <c r="V43" s="5"/>
      <c r="W43" s="5"/>
      <c r="X43" s="5"/>
      <c r="Y43" s="5"/>
    </row>
    <row r="44" spans="3:25" ht="12.75">
      <c r="C44" s="6" t="s">
        <v>3</v>
      </c>
      <c r="E44" s="7">
        <f>+E47/C47</f>
        <v>0.8282828282828282</v>
      </c>
      <c r="G44" s="7">
        <f>+G47/E47</f>
        <v>1.1097560975609757</v>
      </c>
      <c r="I44" s="7">
        <f>+I47/G47</f>
        <v>0.8131868131868133</v>
      </c>
      <c r="K44" s="7">
        <f>+K47/I47</f>
        <v>0.8378378378378377</v>
      </c>
      <c r="M44" s="7">
        <f>+M47/K47</f>
        <v>0.8387096774193549</v>
      </c>
      <c r="S44" s="5"/>
      <c r="T44" s="5"/>
      <c r="U44" s="5"/>
      <c r="V44" s="5"/>
      <c r="W44" s="5"/>
      <c r="X44" s="5"/>
      <c r="Y44" s="5"/>
    </row>
    <row r="45" spans="3:25" ht="12.75">
      <c r="C45" s="39">
        <f>+I41</f>
        <v>212.12121212121212</v>
      </c>
      <c r="E45" s="39">
        <f>+J41</f>
        <v>256.0975609756098</v>
      </c>
      <c r="G45" s="39">
        <f>+K41</f>
        <v>230.76923076923077</v>
      </c>
      <c r="I45" s="39">
        <f>+L41</f>
        <v>283.78378378378375</v>
      </c>
      <c r="K45" s="39">
        <f>+M41</f>
        <v>338.7096774193548</v>
      </c>
      <c r="M45" s="39">
        <f>+N41</f>
        <v>403.8461538461538</v>
      </c>
      <c r="O45" s="8"/>
      <c r="P45" s="5"/>
      <c r="Q45" s="8"/>
      <c r="R45" s="5"/>
      <c r="S45" s="8"/>
      <c r="T45" s="5"/>
      <c r="U45" s="8"/>
      <c r="V45" s="5"/>
      <c r="W45" s="8"/>
      <c r="X45" s="5"/>
      <c r="Y45" s="8"/>
    </row>
    <row r="46" spans="3:25" ht="12.75">
      <c r="C46" s="2" t="str">
        <f>+I39</f>
        <v>C-2</v>
      </c>
      <c r="E46" s="2" t="str">
        <f>+J39</f>
        <v>C-1</v>
      </c>
      <c r="G46" s="2" t="str">
        <f>+K39</f>
        <v>B-4</v>
      </c>
      <c r="I46" s="2" t="str">
        <f>+L39</f>
        <v>B-3</v>
      </c>
      <c r="K46" s="2" t="str">
        <f>+M39</f>
        <v>B-2</v>
      </c>
      <c r="M46" s="2" t="str">
        <f>+N39</f>
        <v>B-1</v>
      </c>
      <c r="O46" s="8"/>
      <c r="P46" s="5"/>
      <c r="Q46" s="8"/>
      <c r="R46" s="5"/>
      <c r="S46" s="8"/>
      <c r="T46" s="5"/>
      <c r="U46" s="8"/>
      <c r="V46" s="5"/>
      <c r="W46" s="8"/>
      <c r="X46" s="5"/>
      <c r="Y46" s="8"/>
    </row>
    <row r="47" spans="3:25" ht="12.75">
      <c r="C47" s="9">
        <f>+$C4/C$45</f>
        <v>10.371428571428572</v>
      </c>
      <c r="D47" s="3">
        <f>+$D4*C$45</f>
        <v>0</v>
      </c>
      <c r="E47" s="9">
        <f>+$C4/E$45</f>
        <v>8.59047619047619</v>
      </c>
      <c r="F47" s="3">
        <f>+$D4*E$45</f>
        <v>0</v>
      </c>
      <c r="G47" s="9">
        <f>+$C4/G$45</f>
        <v>9.533333333333333</v>
      </c>
      <c r="H47" s="10">
        <f>+$D4*G$45</f>
        <v>0</v>
      </c>
      <c r="I47" s="9">
        <f>+$C4/I$45</f>
        <v>7.752380952380953</v>
      </c>
      <c r="J47" s="10">
        <f>+$D4*I$45</f>
        <v>0</v>
      </c>
      <c r="K47" s="9">
        <f>+$C4/K$45</f>
        <v>6.495238095238095</v>
      </c>
      <c r="L47" s="10">
        <f>+$D4*K$45</f>
        <v>0</v>
      </c>
      <c r="M47" s="9">
        <f>+$C4/M$45</f>
        <v>5.447619047619048</v>
      </c>
      <c r="N47" s="10">
        <f>+$D4*M$45</f>
        <v>0</v>
      </c>
      <c r="O47" s="11"/>
      <c r="P47" s="12"/>
      <c r="Q47" s="11"/>
      <c r="R47" s="12"/>
      <c r="S47" s="11"/>
      <c r="T47" s="12"/>
      <c r="U47" s="11"/>
      <c r="V47" s="12"/>
      <c r="W47" s="11"/>
      <c r="X47" s="12"/>
      <c r="Y47" s="11"/>
    </row>
    <row r="48" spans="3:25" ht="12.75">
      <c r="C48" s="9">
        <f>+$C5/C$45</f>
        <v>9.9</v>
      </c>
      <c r="D48" s="10">
        <f>+$D5*C$45</f>
        <v>9935.858585858585</v>
      </c>
      <c r="E48" s="9">
        <f>+$C5/E$45</f>
        <v>8.2</v>
      </c>
      <c r="F48" s="10">
        <f>+$D5*E$45</f>
        <v>11995.731707317074</v>
      </c>
      <c r="G48" s="9">
        <f>+$C5/G$45</f>
        <v>9.1</v>
      </c>
      <c r="H48" s="10">
        <f>+$D5*G$45</f>
        <v>10809.34065934066</v>
      </c>
      <c r="I48" s="9">
        <f>+$C5/I$45</f>
        <v>7.400000000000001</v>
      </c>
      <c r="J48" s="10">
        <f>+$D5*I$45</f>
        <v>13292.567567567565</v>
      </c>
      <c r="K48" s="9">
        <f>+$C5/K$45</f>
        <v>6.2</v>
      </c>
      <c r="L48" s="10">
        <f>+$D5*K$45</f>
        <v>15865.32258064516</v>
      </c>
      <c r="M48" s="9">
        <f>+$C5/M$45</f>
        <v>5.2</v>
      </c>
      <c r="N48" s="10">
        <f>+$D5*M$45</f>
        <v>18916.346153846152</v>
      </c>
      <c r="O48" s="11"/>
      <c r="P48" s="12"/>
      <c r="Q48" s="11"/>
      <c r="R48" s="12"/>
      <c r="S48" s="11"/>
      <c r="T48" s="12"/>
      <c r="U48" s="11"/>
      <c r="V48" s="12"/>
      <c r="W48" s="11"/>
      <c r="X48" s="12"/>
      <c r="Y48" s="11"/>
    </row>
    <row r="49" spans="3:25" ht="12.75">
      <c r="C49" s="9">
        <f>+$C8/C$45</f>
        <v>8.485714285714286</v>
      </c>
      <c r="D49" s="10">
        <f>+$D8*C$45</f>
        <v>11704.377104377105</v>
      </c>
      <c r="E49" s="9">
        <f>+$C8/E$45</f>
        <v>7.028571428571428</v>
      </c>
      <c r="F49" s="10">
        <f>+$D8*E$45</f>
        <v>14130.89430894309</v>
      </c>
      <c r="G49" s="9">
        <f>+$C8/G$45</f>
        <v>7.8</v>
      </c>
      <c r="H49" s="10">
        <f>+$D8*G$45</f>
        <v>12733.333333333334</v>
      </c>
      <c r="I49" s="9">
        <f>+$C8/I$45</f>
        <v>6.342857142857143</v>
      </c>
      <c r="J49" s="10">
        <f>+$D8*I$45</f>
        <v>15658.558558558556</v>
      </c>
      <c r="K49" s="9">
        <f>+$C8/K$45</f>
        <v>5.314285714285715</v>
      </c>
      <c r="L49" s="10">
        <f>+$D8*K$45</f>
        <v>18689.247311827956</v>
      </c>
      <c r="M49" s="9">
        <f>+$C8/M$45</f>
        <v>4.457142857142857</v>
      </c>
      <c r="N49" s="10">
        <f>+$D8*M$45</f>
        <v>22283.333333333332</v>
      </c>
      <c r="O49" s="11"/>
      <c r="P49" s="12"/>
      <c r="Q49" s="11"/>
      <c r="R49" s="12"/>
      <c r="S49" s="11"/>
      <c r="T49" s="12"/>
      <c r="U49" s="11"/>
      <c r="V49" s="12"/>
      <c r="W49" s="11"/>
      <c r="X49" s="12"/>
      <c r="Y49" s="11"/>
    </row>
    <row r="50" spans="3:25" ht="12.75">
      <c r="C50" s="9">
        <f>+$C9/C$45</f>
        <v>6.6</v>
      </c>
      <c r="D50" s="10">
        <f>+$D9*C$45</f>
        <v>13151.515151515152</v>
      </c>
      <c r="E50" s="9">
        <f>+$C9/E$45</f>
        <v>5.466666666666666</v>
      </c>
      <c r="F50" s="10">
        <f>+$D9*E$45</f>
        <v>15878.048780487807</v>
      </c>
      <c r="G50" s="9">
        <f>+$C9/G$45</f>
        <v>6.066666666666666</v>
      </c>
      <c r="H50" s="10">
        <f>+$D9*G$45</f>
        <v>14307.692307692309</v>
      </c>
      <c r="I50" s="9">
        <f>+$C9/I$45</f>
        <v>4.933333333333334</v>
      </c>
      <c r="J50" s="10">
        <f>+$D9*I$45</f>
        <v>17594.594594594593</v>
      </c>
      <c r="K50" s="9">
        <f>+$C9/K$45</f>
        <v>4.133333333333334</v>
      </c>
      <c r="L50" s="10">
        <f>+$D9*K$45</f>
        <v>21000</v>
      </c>
      <c r="M50" s="9">
        <f>+$C9/M$45</f>
        <v>3.466666666666667</v>
      </c>
      <c r="N50" s="10">
        <f>+$D9*M$45</f>
        <v>25038.461538461535</v>
      </c>
      <c r="O50" s="11"/>
      <c r="P50" s="12"/>
      <c r="Q50" s="11"/>
      <c r="R50" s="12"/>
      <c r="S50" s="11"/>
      <c r="T50" s="12"/>
      <c r="U50" s="11"/>
      <c r="V50" s="12"/>
      <c r="W50" s="11"/>
      <c r="X50" s="12"/>
      <c r="Y50" s="11"/>
    </row>
    <row r="51" ht="12.75">
      <c r="C51" s="4"/>
    </row>
    <row r="52" ht="12.75">
      <c r="C52" s="4"/>
    </row>
    <row r="53" spans="3:11" ht="12.75">
      <c r="C53" s="2" t="s">
        <v>5</v>
      </c>
      <c r="D53" s="38" t="s">
        <v>26</v>
      </c>
      <c r="E53" s="38" t="s">
        <v>25</v>
      </c>
      <c r="F53" s="38" t="s">
        <v>4</v>
      </c>
      <c r="G53" s="38" t="s">
        <v>24</v>
      </c>
      <c r="H53" s="38" t="s">
        <v>23</v>
      </c>
      <c r="I53" s="38" t="s">
        <v>22</v>
      </c>
      <c r="J53" s="2" t="s">
        <v>11</v>
      </c>
      <c r="K53" s="2" t="s">
        <v>6</v>
      </c>
    </row>
    <row r="54" spans="2:20" ht="12.75">
      <c r="B54" s="3">
        <f>+D47</f>
        <v>0</v>
      </c>
      <c r="C54" s="13">
        <f>+B54/$C$41</f>
        <v>0</v>
      </c>
      <c r="D54" s="14">
        <f>+C47</f>
        <v>10.371428571428572</v>
      </c>
      <c r="E54" s="20"/>
      <c r="F54" s="20"/>
      <c r="G54" s="20"/>
      <c r="H54" s="20"/>
      <c r="I54" s="20"/>
      <c r="J54" s="20"/>
      <c r="K54" s="33"/>
      <c r="S54" s="15"/>
      <c r="T54" s="10"/>
    </row>
    <row r="55" spans="2:20" ht="12.75">
      <c r="B55" s="10">
        <f>+D48</f>
        <v>9935.858585858585</v>
      </c>
      <c r="C55" s="13">
        <f>+B55/$C$41</f>
        <v>3745.454545454545</v>
      </c>
      <c r="D55" s="14">
        <f>+C48</f>
        <v>9.9</v>
      </c>
      <c r="E55" s="5"/>
      <c r="F55" s="5"/>
      <c r="G55" s="5"/>
      <c r="H55" s="5"/>
      <c r="I55" s="5"/>
      <c r="J55" s="5"/>
      <c r="K55" s="34"/>
      <c r="S55" s="15"/>
      <c r="T55" s="10"/>
    </row>
    <row r="56" spans="2:20" ht="12.75">
      <c r="B56" s="10">
        <f>+D49</f>
        <v>11704.377104377105</v>
      </c>
      <c r="C56" s="13">
        <f>+B56/$C$41</f>
        <v>4412.121212121212</v>
      </c>
      <c r="D56" s="14">
        <f>+C49</f>
        <v>8.485714285714286</v>
      </c>
      <c r="E56" s="5"/>
      <c r="F56" s="5"/>
      <c r="G56" s="5"/>
      <c r="H56" s="5"/>
      <c r="I56" s="5"/>
      <c r="J56" s="5"/>
      <c r="K56" s="34"/>
      <c r="S56" s="15"/>
      <c r="T56" s="10"/>
    </row>
    <row r="57" spans="2:20" ht="12.75">
      <c r="B57" s="10">
        <f>+D50</f>
        <v>13151.515151515152</v>
      </c>
      <c r="C57" s="13">
        <f>+B57/$C$41</f>
        <v>4957.639219419324</v>
      </c>
      <c r="D57" s="14">
        <f>+C50</f>
        <v>6.6</v>
      </c>
      <c r="E57" s="5"/>
      <c r="F57" s="5"/>
      <c r="G57" s="5"/>
      <c r="H57" s="5"/>
      <c r="I57" s="5"/>
      <c r="J57" s="5"/>
      <c r="K57" s="34"/>
      <c r="S57" s="15"/>
      <c r="T57" s="10"/>
    </row>
    <row r="58" spans="2:20" ht="12.75">
      <c r="B58" s="10"/>
      <c r="C58" s="13">
        <v>0</v>
      </c>
      <c r="D58" s="11"/>
      <c r="E58" s="5"/>
      <c r="F58" s="5"/>
      <c r="G58" s="5"/>
      <c r="H58" s="5"/>
      <c r="I58" s="5"/>
      <c r="J58" s="5"/>
      <c r="K58" s="34"/>
      <c r="S58" s="15"/>
      <c r="T58" s="10"/>
    </row>
    <row r="59" spans="2:20" ht="12.75">
      <c r="B59" s="3">
        <f>+F47</f>
        <v>0</v>
      </c>
      <c r="C59" s="13">
        <f>+B59/$C$41</f>
        <v>0</v>
      </c>
      <c r="D59" s="5"/>
      <c r="E59" s="9">
        <f>+E47</f>
        <v>8.59047619047619</v>
      </c>
      <c r="F59" s="5"/>
      <c r="G59" s="5"/>
      <c r="H59" s="5"/>
      <c r="I59" s="5"/>
      <c r="J59" s="5"/>
      <c r="K59" s="34"/>
      <c r="S59" s="15"/>
      <c r="T59" s="10"/>
    </row>
    <row r="60" spans="2:20" ht="12.75">
      <c r="B60" s="3">
        <f>+F48</f>
        <v>11995.731707317074</v>
      </c>
      <c r="C60" s="13">
        <f>+B60/$C$41</f>
        <v>4521.951219512196</v>
      </c>
      <c r="D60" s="5"/>
      <c r="E60" s="9">
        <f>+E48</f>
        <v>8.2</v>
      </c>
      <c r="F60" s="5"/>
      <c r="G60" s="5"/>
      <c r="H60" s="5"/>
      <c r="I60" s="5"/>
      <c r="J60" s="5"/>
      <c r="K60" s="34"/>
      <c r="S60" s="15"/>
      <c r="T60" s="10"/>
    </row>
    <row r="61" spans="2:20" ht="12.75">
      <c r="B61" s="3">
        <f>+F49</f>
        <v>14130.89430894309</v>
      </c>
      <c r="C61" s="13">
        <f>+B61/$C$41</f>
        <v>5326.829268292683</v>
      </c>
      <c r="D61" s="5"/>
      <c r="E61" s="9">
        <f>+E49</f>
        <v>7.028571428571428</v>
      </c>
      <c r="F61" s="5"/>
      <c r="G61" s="5"/>
      <c r="H61" s="5"/>
      <c r="I61" s="5"/>
      <c r="J61" s="5"/>
      <c r="K61" s="34"/>
      <c r="S61" s="15"/>
      <c r="T61" s="10"/>
    </row>
    <row r="62" spans="2:20" ht="12.75">
      <c r="B62" s="3">
        <f>+F50</f>
        <v>15878.048780487807</v>
      </c>
      <c r="C62" s="13">
        <f>+B62/$C$41</f>
        <v>5985.44247222577</v>
      </c>
      <c r="D62" s="5"/>
      <c r="E62" s="9">
        <f>+E50</f>
        <v>5.466666666666666</v>
      </c>
      <c r="F62" s="5"/>
      <c r="G62" s="5"/>
      <c r="H62" s="5"/>
      <c r="I62" s="5"/>
      <c r="J62" s="5"/>
      <c r="K62" s="34"/>
      <c r="S62" s="15"/>
      <c r="T62" s="10"/>
    </row>
    <row r="63" spans="2:20" ht="12.75">
      <c r="B63" s="3"/>
      <c r="C63" s="13">
        <v>0</v>
      </c>
      <c r="D63" s="5"/>
      <c r="E63" s="11"/>
      <c r="F63" s="5"/>
      <c r="G63" s="5"/>
      <c r="H63" s="5"/>
      <c r="I63" s="5"/>
      <c r="J63" s="5"/>
      <c r="K63" s="34"/>
      <c r="S63" s="15"/>
      <c r="T63" s="10"/>
    </row>
    <row r="64" spans="2:20" ht="12.75">
      <c r="B64" s="10">
        <f>+H47</f>
        <v>0</v>
      </c>
      <c r="C64" s="13">
        <f>+B64/$C$41</f>
        <v>0</v>
      </c>
      <c r="D64" s="5"/>
      <c r="E64" s="5"/>
      <c r="F64" s="9">
        <f>+G47</f>
        <v>9.533333333333333</v>
      </c>
      <c r="G64" s="5"/>
      <c r="H64" s="5"/>
      <c r="I64" s="5"/>
      <c r="J64" s="5"/>
      <c r="K64" s="34"/>
      <c r="S64" s="15"/>
      <c r="T64" s="10"/>
    </row>
    <row r="65" spans="2:20" ht="12.75">
      <c r="B65" s="10">
        <f>+H48</f>
        <v>10809.34065934066</v>
      </c>
      <c r="C65" s="13">
        <f>+B65/$C$41</f>
        <v>4074.725274725275</v>
      </c>
      <c r="D65" s="5"/>
      <c r="E65" s="5"/>
      <c r="F65" s="9">
        <f>+G48</f>
        <v>9.1</v>
      </c>
      <c r="G65" s="5"/>
      <c r="H65" s="5"/>
      <c r="I65" s="5"/>
      <c r="J65" s="5"/>
      <c r="K65" s="34"/>
      <c r="S65" s="15"/>
      <c r="T65" s="10"/>
    </row>
    <row r="66" spans="2:20" ht="12.75">
      <c r="B66" s="10">
        <f>+H49</f>
        <v>12733.333333333334</v>
      </c>
      <c r="C66" s="13">
        <f>+B66/$C$41</f>
        <v>4800</v>
      </c>
      <c r="D66" s="5"/>
      <c r="E66" s="5"/>
      <c r="F66" s="9">
        <f>+G49</f>
        <v>7.8</v>
      </c>
      <c r="G66" s="5"/>
      <c r="H66" s="5"/>
      <c r="I66" s="5"/>
      <c r="J66" s="5"/>
      <c r="K66" s="34"/>
      <c r="S66" s="15"/>
      <c r="T66" s="10"/>
    </row>
    <row r="67" spans="2:20" ht="12.75">
      <c r="B67" s="10">
        <f>+H50</f>
        <v>14307.692307692309</v>
      </c>
      <c r="C67" s="13">
        <f>+B67/$C$41</f>
        <v>5393.475634313331</v>
      </c>
      <c r="D67" s="5"/>
      <c r="E67" s="5"/>
      <c r="F67" s="9">
        <f>+G50</f>
        <v>6.066666666666666</v>
      </c>
      <c r="G67" s="5"/>
      <c r="H67" s="5"/>
      <c r="I67" s="5"/>
      <c r="J67" s="5"/>
      <c r="K67" s="34"/>
      <c r="S67" s="15"/>
      <c r="T67" s="10"/>
    </row>
    <row r="68" spans="2:20" ht="12.75">
      <c r="B68" s="10"/>
      <c r="C68" s="13">
        <v>0</v>
      </c>
      <c r="D68" s="5"/>
      <c r="E68" s="5"/>
      <c r="F68" s="11"/>
      <c r="G68" s="5"/>
      <c r="H68" s="5"/>
      <c r="I68" s="5"/>
      <c r="J68" s="5"/>
      <c r="K68" s="34"/>
      <c r="S68" s="15"/>
      <c r="T68" s="10"/>
    </row>
    <row r="69" spans="2:20" ht="12.75">
      <c r="B69" s="10">
        <f>+J47</f>
        <v>0</v>
      </c>
      <c r="C69" s="13">
        <f>+B69/$C$41</f>
        <v>0</v>
      </c>
      <c r="D69" s="5"/>
      <c r="E69" s="5"/>
      <c r="F69" s="5"/>
      <c r="G69" s="9">
        <f>+I47</f>
        <v>7.752380952380953</v>
      </c>
      <c r="H69" s="5"/>
      <c r="I69" s="5"/>
      <c r="J69" s="5"/>
      <c r="K69" s="34"/>
      <c r="S69" s="15"/>
      <c r="T69" s="10"/>
    </row>
    <row r="70" spans="2:20" ht="12.75">
      <c r="B70" s="10">
        <f>+J48</f>
        <v>13292.567567567565</v>
      </c>
      <c r="C70" s="13">
        <f>+B70/$C$41</f>
        <v>5010.81081081081</v>
      </c>
      <c r="D70" s="5"/>
      <c r="E70" s="5"/>
      <c r="F70" s="5"/>
      <c r="G70" s="9">
        <f>+I48</f>
        <v>7.400000000000001</v>
      </c>
      <c r="H70" s="5"/>
      <c r="I70" s="5"/>
      <c r="J70" s="5"/>
      <c r="K70" s="34"/>
      <c r="S70" s="15"/>
      <c r="T70" s="10"/>
    </row>
    <row r="71" spans="2:20" ht="12.75">
      <c r="B71" s="10">
        <f>+J49</f>
        <v>15658.558558558556</v>
      </c>
      <c r="C71" s="13">
        <f>+B71/$C$41</f>
        <v>5902.702702702702</v>
      </c>
      <c r="D71" s="5"/>
      <c r="E71" s="5"/>
      <c r="F71" s="5"/>
      <c r="G71" s="9">
        <f>+I49</f>
        <v>6.342857142857143</v>
      </c>
      <c r="H71" s="5"/>
      <c r="I71" s="5"/>
      <c r="J71" s="5"/>
      <c r="K71" s="34"/>
      <c r="S71" s="15"/>
      <c r="T71" s="10"/>
    </row>
    <row r="72" spans="2:20" ht="12.75">
      <c r="B72" s="10">
        <f>+J50</f>
        <v>17594.594594594593</v>
      </c>
      <c r="C72" s="13">
        <f>+B72/$C$41</f>
        <v>6632.517334088015</v>
      </c>
      <c r="D72" s="5"/>
      <c r="E72" s="5"/>
      <c r="F72" s="5"/>
      <c r="G72" s="9">
        <f>+I50</f>
        <v>4.933333333333334</v>
      </c>
      <c r="H72" s="5"/>
      <c r="I72" s="5"/>
      <c r="J72" s="5"/>
      <c r="K72" s="34"/>
      <c r="S72" s="15"/>
      <c r="T72" s="10"/>
    </row>
    <row r="73" spans="2:20" ht="12.75">
      <c r="B73" s="10"/>
      <c r="C73" s="13">
        <v>0</v>
      </c>
      <c r="D73" s="5"/>
      <c r="E73" s="5"/>
      <c r="F73" s="5"/>
      <c r="G73" s="11"/>
      <c r="H73" s="5"/>
      <c r="I73" s="5"/>
      <c r="J73" s="5"/>
      <c r="K73" s="34"/>
      <c r="S73" s="15"/>
      <c r="T73" s="10"/>
    </row>
    <row r="74" spans="2:20" ht="12.75">
      <c r="B74" s="10">
        <f>+L47</f>
        <v>0</v>
      </c>
      <c r="C74" s="13">
        <f>+B74/$C$41</f>
        <v>0</v>
      </c>
      <c r="D74" s="5"/>
      <c r="E74" s="5"/>
      <c r="F74" s="5"/>
      <c r="G74" s="5"/>
      <c r="H74" s="9">
        <f>+K47</f>
        <v>6.495238095238095</v>
      </c>
      <c r="I74" s="5"/>
      <c r="J74" s="5"/>
      <c r="K74" s="34"/>
      <c r="S74" s="15"/>
      <c r="T74" s="10"/>
    </row>
    <row r="75" spans="2:20" ht="12.75">
      <c r="B75" s="10">
        <f>+L48</f>
        <v>15865.32258064516</v>
      </c>
      <c r="C75" s="13">
        <f>+B75/$C$41</f>
        <v>5980.645161290322</v>
      </c>
      <c r="D75" s="5"/>
      <c r="E75" s="5"/>
      <c r="F75" s="5"/>
      <c r="G75" s="5"/>
      <c r="H75" s="9">
        <f>+K48</f>
        <v>6.2</v>
      </c>
      <c r="I75" s="5"/>
      <c r="J75" s="5"/>
      <c r="K75" s="34"/>
      <c r="S75" s="15"/>
      <c r="T75" s="10"/>
    </row>
    <row r="76" spans="2:20" ht="12.75">
      <c r="B76" s="10">
        <f>+L49</f>
        <v>18689.247311827956</v>
      </c>
      <c r="C76" s="13">
        <f>+B76/$C$41</f>
        <v>7045.1612903225805</v>
      </c>
      <c r="D76" s="5"/>
      <c r="E76" s="5"/>
      <c r="F76" s="5"/>
      <c r="G76" s="5"/>
      <c r="H76" s="9">
        <f>+K49</f>
        <v>5.314285714285715</v>
      </c>
      <c r="I76" s="5"/>
      <c r="J76" s="5"/>
      <c r="K76" s="34"/>
      <c r="S76" s="15"/>
      <c r="T76" s="10"/>
    </row>
    <row r="77" spans="2:20" ht="12.75">
      <c r="B77" s="10">
        <f>+L50</f>
        <v>21000</v>
      </c>
      <c r="C77" s="13">
        <f>+B77/$C$41</f>
        <v>7916.2303664921465</v>
      </c>
      <c r="D77" s="5"/>
      <c r="E77" s="5"/>
      <c r="F77" s="5"/>
      <c r="G77" s="5"/>
      <c r="H77" s="9">
        <f>+K50</f>
        <v>4.133333333333334</v>
      </c>
      <c r="I77" s="5"/>
      <c r="J77" s="5"/>
      <c r="K77" s="34"/>
      <c r="S77" s="15"/>
      <c r="T77" s="10"/>
    </row>
    <row r="78" spans="2:20" ht="12.75">
      <c r="B78" s="10"/>
      <c r="C78" s="13">
        <v>0</v>
      </c>
      <c r="D78" s="5"/>
      <c r="E78" s="5"/>
      <c r="F78" s="5"/>
      <c r="G78" s="5"/>
      <c r="H78" s="11"/>
      <c r="I78" s="5"/>
      <c r="J78" s="5"/>
      <c r="K78" s="34"/>
      <c r="S78" s="15"/>
      <c r="T78" s="10"/>
    </row>
    <row r="79" spans="2:20" ht="12.75">
      <c r="B79" s="10">
        <f>+N47</f>
        <v>0</v>
      </c>
      <c r="C79" s="13">
        <f>+B79/$C$41</f>
        <v>0</v>
      </c>
      <c r="D79" s="5"/>
      <c r="E79" s="5"/>
      <c r="F79" s="5"/>
      <c r="G79" s="5"/>
      <c r="H79" s="5"/>
      <c r="I79" s="9">
        <f>+M47</f>
        <v>5.447619047619048</v>
      </c>
      <c r="J79" s="5"/>
      <c r="K79" s="34"/>
      <c r="S79" s="15"/>
      <c r="T79" s="10"/>
    </row>
    <row r="80" spans="2:20" ht="12.75">
      <c r="B80" s="10">
        <f>+N48</f>
        <v>18916.346153846152</v>
      </c>
      <c r="C80" s="13">
        <f>+B80/$C$41</f>
        <v>7130.7692307692305</v>
      </c>
      <c r="D80" s="5"/>
      <c r="E80" s="5"/>
      <c r="F80" s="5"/>
      <c r="G80" s="5"/>
      <c r="H80" s="5"/>
      <c r="I80" s="9">
        <f>+M48</f>
        <v>5.2</v>
      </c>
      <c r="J80" s="5"/>
      <c r="K80" s="34"/>
      <c r="S80" s="15"/>
      <c r="T80" s="10"/>
    </row>
    <row r="81" spans="2:20" ht="12.75">
      <c r="B81" s="10">
        <f>+N49</f>
        <v>22283.333333333332</v>
      </c>
      <c r="C81" s="13">
        <f>+B81/$C$41</f>
        <v>8400</v>
      </c>
      <c r="D81" s="5"/>
      <c r="E81" s="5"/>
      <c r="F81" s="5"/>
      <c r="G81" s="5"/>
      <c r="H81" s="5"/>
      <c r="I81" s="9">
        <f>+M49</f>
        <v>4.457142857142857</v>
      </c>
      <c r="J81" s="5"/>
      <c r="K81" s="34"/>
      <c r="S81" s="15"/>
      <c r="T81" s="10"/>
    </row>
    <row r="82" spans="2:20" ht="12.75">
      <c r="B82" s="10">
        <f>+N50</f>
        <v>25038.461538461535</v>
      </c>
      <c r="C82" s="16">
        <f>+B82/$C$41</f>
        <v>9438.582360048327</v>
      </c>
      <c r="D82" s="5"/>
      <c r="E82" s="5"/>
      <c r="F82" s="5"/>
      <c r="G82" s="5"/>
      <c r="H82" s="5"/>
      <c r="I82" s="17">
        <f>+M50</f>
        <v>3.466666666666667</v>
      </c>
      <c r="J82" s="5"/>
      <c r="K82" s="34"/>
      <c r="S82" s="15"/>
      <c r="T82" s="10"/>
    </row>
    <row r="83" spans="2:20" ht="12.75">
      <c r="B83" s="10"/>
      <c r="C83" s="13">
        <v>0</v>
      </c>
      <c r="D83" s="27"/>
      <c r="E83" s="27"/>
      <c r="F83" s="27"/>
      <c r="G83" s="27"/>
      <c r="H83" s="27"/>
      <c r="I83" s="35"/>
      <c r="J83" s="27"/>
      <c r="K83" s="36"/>
      <c r="S83" s="15"/>
      <c r="T83" s="10"/>
    </row>
    <row r="84" spans="2:20" ht="12.75">
      <c r="B84" s="18"/>
      <c r="C84" s="12">
        <f aca="true" t="shared" si="1" ref="C84:C94">+$E$5*$B$41/J84</f>
        <v>2648.5714285714284</v>
      </c>
      <c r="D84" s="5"/>
      <c r="E84" s="5"/>
      <c r="F84" s="5"/>
      <c r="G84" s="5"/>
      <c r="H84" s="5"/>
      <c r="I84" s="5"/>
      <c r="J84" s="23">
        <v>14</v>
      </c>
      <c r="S84" s="15"/>
      <c r="T84" s="10"/>
    </row>
    <row r="85" spans="2:20" ht="12.75">
      <c r="B85" s="22"/>
      <c r="C85" s="12">
        <f t="shared" si="1"/>
        <v>2852.3076923076924</v>
      </c>
      <c r="D85" s="5"/>
      <c r="E85" s="5"/>
      <c r="F85" s="5"/>
      <c r="G85" s="5"/>
      <c r="H85" s="5"/>
      <c r="I85" s="5"/>
      <c r="J85" s="23">
        <v>13</v>
      </c>
      <c r="S85" s="15"/>
      <c r="T85" s="10"/>
    </row>
    <row r="86" spans="2:20" ht="12.75">
      <c r="B86" s="22"/>
      <c r="C86" s="12">
        <f t="shared" si="1"/>
        <v>3090</v>
      </c>
      <c r="D86" s="5"/>
      <c r="E86" s="5"/>
      <c r="F86" s="5"/>
      <c r="G86" s="5"/>
      <c r="H86" s="5"/>
      <c r="I86" s="5"/>
      <c r="J86" s="23">
        <v>12</v>
      </c>
      <c r="S86" s="15"/>
      <c r="T86" s="10"/>
    </row>
    <row r="87" spans="2:20" ht="12.75">
      <c r="B87" s="22"/>
      <c r="C87" s="12">
        <f t="shared" si="1"/>
        <v>3708</v>
      </c>
      <c r="D87" s="5"/>
      <c r="E87" s="5"/>
      <c r="F87" s="5"/>
      <c r="G87" s="5"/>
      <c r="H87" s="5"/>
      <c r="I87" s="5"/>
      <c r="J87" s="23">
        <v>10</v>
      </c>
      <c r="S87" s="15"/>
      <c r="T87" s="10"/>
    </row>
    <row r="88" spans="2:20" ht="12.75">
      <c r="B88" s="22"/>
      <c r="C88" s="12">
        <f t="shared" si="1"/>
        <v>4120</v>
      </c>
      <c r="D88" s="5"/>
      <c r="E88" s="5"/>
      <c r="F88" s="5"/>
      <c r="G88" s="5"/>
      <c r="H88" s="5"/>
      <c r="I88" s="5"/>
      <c r="J88" s="23">
        <v>9</v>
      </c>
      <c r="S88" s="15"/>
      <c r="T88" s="10"/>
    </row>
    <row r="89" spans="2:20" ht="12.75">
      <c r="B89" s="22"/>
      <c r="C89" s="12">
        <f t="shared" si="1"/>
        <v>4635</v>
      </c>
      <c r="D89" s="5"/>
      <c r="E89" s="5"/>
      <c r="F89" s="5"/>
      <c r="G89" s="5"/>
      <c r="H89" s="5"/>
      <c r="I89" s="5"/>
      <c r="J89" s="23">
        <v>8</v>
      </c>
      <c r="S89" s="15"/>
      <c r="T89" s="10"/>
    </row>
    <row r="90" spans="2:20" ht="12.75">
      <c r="B90" s="22"/>
      <c r="C90" s="12">
        <f t="shared" si="1"/>
        <v>5297.142857142857</v>
      </c>
      <c r="D90" s="5"/>
      <c r="E90" s="5"/>
      <c r="F90" s="5"/>
      <c r="G90" s="5"/>
      <c r="H90" s="5"/>
      <c r="I90" s="5"/>
      <c r="J90" s="23">
        <v>7</v>
      </c>
      <c r="S90" s="15"/>
      <c r="T90" s="10"/>
    </row>
    <row r="91" spans="2:20" ht="12.75">
      <c r="B91" s="22"/>
      <c r="C91" s="12">
        <f t="shared" si="1"/>
        <v>6180</v>
      </c>
      <c r="D91" s="5"/>
      <c r="E91" s="5"/>
      <c r="F91" s="5"/>
      <c r="G91" s="5"/>
      <c r="H91" s="5"/>
      <c r="I91" s="5"/>
      <c r="J91" s="23">
        <v>6</v>
      </c>
      <c r="S91" s="15"/>
      <c r="T91" s="10"/>
    </row>
    <row r="92" spans="2:20" ht="12.75">
      <c r="B92" s="22"/>
      <c r="C92" s="12">
        <f t="shared" si="1"/>
        <v>7416</v>
      </c>
      <c r="D92" s="5"/>
      <c r="E92" s="5"/>
      <c r="F92" s="5"/>
      <c r="G92" s="5"/>
      <c r="H92" s="5"/>
      <c r="I92" s="5"/>
      <c r="J92" s="23">
        <v>5</v>
      </c>
      <c r="S92" s="15"/>
      <c r="T92" s="10"/>
    </row>
    <row r="93" spans="2:20" ht="12.75">
      <c r="B93" s="22"/>
      <c r="C93" s="12">
        <f t="shared" si="1"/>
        <v>9270</v>
      </c>
      <c r="D93" s="5"/>
      <c r="E93" s="5"/>
      <c r="F93" s="5"/>
      <c r="G93" s="5"/>
      <c r="H93" s="5"/>
      <c r="I93" s="5"/>
      <c r="J93" s="23">
        <v>4</v>
      </c>
      <c r="S93" s="15"/>
      <c r="T93" s="10"/>
    </row>
    <row r="94" spans="2:20" ht="12.75">
      <c r="B94" s="22"/>
      <c r="C94" s="12">
        <f t="shared" si="1"/>
        <v>12360</v>
      </c>
      <c r="D94" s="5"/>
      <c r="E94" s="5"/>
      <c r="F94" s="5"/>
      <c r="G94" s="5"/>
      <c r="H94" s="5"/>
      <c r="I94" s="5"/>
      <c r="J94" s="23">
        <v>3</v>
      </c>
      <c r="S94" s="15"/>
      <c r="T94" s="10"/>
    </row>
    <row r="95" spans="2:11" ht="12.75">
      <c r="B95" s="18">
        <v>0.85</v>
      </c>
      <c r="C95" s="19">
        <f aca="true" t="shared" si="2" ref="C95:C105">+$E$5*$B$41*$B$95/K95</f>
        <v>2251.285714285714</v>
      </c>
      <c r="D95" s="20"/>
      <c r="E95" s="20"/>
      <c r="F95" s="20"/>
      <c r="G95" s="20"/>
      <c r="H95" s="20"/>
      <c r="I95" s="20"/>
      <c r="J95" s="24"/>
      <c r="K95" s="21">
        <v>14</v>
      </c>
    </row>
    <row r="96" spans="2:11" ht="12.75">
      <c r="B96" s="22"/>
      <c r="C96" s="12">
        <f t="shared" si="2"/>
        <v>2424.4615384615386</v>
      </c>
      <c r="D96" s="5"/>
      <c r="E96" s="5"/>
      <c r="F96" s="5"/>
      <c r="G96" s="5"/>
      <c r="H96" s="5"/>
      <c r="I96" s="5"/>
      <c r="J96" s="5"/>
      <c r="K96" s="23">
        <v>13</v>
      </c>
    </row>
    <row r="97" spans="2:11" ht="12.75">
      <c r="B97" s="22"/>
      <c r="C97" s="12">
        <f t="shared" si="2"/>
        <v>2626.5</v>
      </c>
      <c r="D97" s="5"/>
      <c r="E97" s="5"/>
      <c r="F97" s="5"/>
      <c r="G97" s="5"/>
      <c r="H97" s="5"/>
      <c r="I97" s="5"/>
      <c r="J97" s="5"/>
      <c r="K97" s="23">
        <v>12</v>
      </c>
    </row>
    <row r="98" spans="2:11" ht="12.75">
      <c r="B98" s="22"/>
      <c r="C98" s="12">
        <f t="shared" si="2"/>
        <v>3151.8</v>
      </c>
      <c r="D98" s="5"/>
      <c r="E98" s="5"/>
      <c r="F98" s="5"/>
      <c r="G98" s="5"/>
      <c r="H98" s="5"/>
      <c r="I98" s="5"/>
      <c r="J98" s="5"/>
      <c r="K98" s="23">
        <v>10</v>
      </c>
    </row>
    <row r="99" spans="2:11" ht="12.75">
      <c r="B99" s="22"/>
      <c r="C99" s="12">
        <f t="shared" si="2"/>
        <v>3502</v>
      </c>
      <c r="D99" s="5"/>
      <c r="E99" s="5"/>
      <c r="F99" s="5"/>
      <c r="G99" s="5"/>
      <c r="H99" s="5"/>
      <c r="I99" s="5"/>
      <c r="J99" s="5"/>
      <c r="K99" s="23">
        <v>9</v>
      </c>
    </row>
    <row r="100" spans="2:11" ht="12.75">
      <c r="B100" s="22"/>
      <c r="C100" s="12">
        <f t="shared" si="2"/>
        <v>3939.75</v>
      </c>
      <c r="D100" s="5"/>
      <c r="E100" s="5"/>
      <c r="F100" s="5"/>
      <c r="G100" s="5"/>
      <c r="H100" s="5"/>
      <c r="I100" s="5"/>
      <c r="J100" s="5"/>
      <c r="K100" s="23">
        <v>8</v>
      </c>
    </row>
    <row r="101" spans="2:11" ht="12.75">
      <c r="B101" s="22"/>
      <c r="C101" s="12">
        <f t="shared" si="2"/>
        <v>4502.571428571428</v>
      </c>
      <c r="D101" s="5"/>
      <c r="E101" s="5"/>
      <c r="F101" s="5"/>
      <c r="G101" s="5"/>
      <c r="H101" s="5"/>
      <c r="I101" s="5"/>
      <c r="J101" s="5"/>
      <c r="K101" s="23">
        <v>7</v>
      </c>
    </row>
    <row r="102" spans="2:11" ht="12.75">
      <c r="B102" s="22"/>
      <c r="C102" s="12">
        <f t="shared" si="2"/>
        <v>5253</v>
      </c>
      <c r="D102" s="5"/>
      <c r="E102" s="5"/>
      <c r="F102" s="5"/>
      <c r="G102" s="5"/>
      <c r="H102" s="5"/>
      <c r="I102" s="5"/>
      <c r="J102" s="5"/>
      <c r="K102" s="23">
        <v>6</v>
      </c>
    </row>
    <row r="103" spans="2:11" ht="12.75">
      <c r="B103" s="22"/>
      <c r="C103" s="12">
        <f t="shared" si="2"/>
        <v>6303.6</v>
      </c>
      <c r="D103" s="5"/>
      <c r="E103" s="5"/>
      <c r="F103" s="5"/>
      <c r="G103" s="5"/>
      <c r="H103" s="5"/>
      <c r="I103" s="5"/>
      <c r="J103" s="5"/>
      <c r="K103" s="23">
        <v>5</v>
      </c>
    </row>
    <row r="104" spans="2:11" ht="12.75">
      <c r="B104" s="22"/>
      <c r="C104" s="12">
        <f t="shared" si="2"/>
        <v>7879.5</v>
      </c>
      <c r="D104" s="5"/>
      <c r="E104" s="5"/>
      <c r="F104" s="5"/>
      <c r="G104" s="5"/>
      <c r="H104" s="5"/>
      <c r="I104" s="5"/>
      <c r="J104" s="5"/>
      <c r="K104" s="23">
        <v>4</v>
      </c>
    </row>
    <row r="105" spans="2:11" ht="12.75">
      <c r="B105" s="25"/>
      <c r="C105" s="26">
        <f t="shared" si="2"/>
        <v>10506</v>
      </c>
      <c r="D105" s="27"/>
      <c r="E105" s="27"/>
      <c r="F105" s="27"/>
      <c r="G105" s="27"/>
      <c r="H105" s="27"/>
      <c r="I105" s="27"/>
      <c r="J105" s="27"/>
      <c r="K105" s="28">
        <v>3</v>
      </c>
    </row>
  </sheetData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Luis Márquez</dc:creator>
  <cp:keywords/>
  <dc:description/>
  <cp:lastModifiedBy> Luis Márquez</cp:lastModifiedBy>
  <cp:lastPrinted>2008-03-15T17:00:29Z</cp:lastPrinted>
  <dcterms:created xsi:type="dcterms:W3CDTF">2004-12-06T18:58:49Z</dcterms:created>
  <dcterms:modified xsi:type="dcterms:W3CDTF">2008-03-17T10:41:08Z</dcterms:modified>
  <cp:category/>
  <cp:version/>
  <cp:contentType/>
  <cp:contentStatus/>
</cp:coreProperties>
</file>